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d7cfe055b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549247c66364942"/>
    <x:sheet xmlns:r="http://schemas.openxmlformats.org/officeDocument/2006/relationships" name="Inputs" sheetId="2" r:id="R39ea9fc976ea442a"/>
    <x:sheet xmlns:r="http://schemas.openxmlformats.org/officeDocument/2006/relationships" name="Outputs" sheetId="3" r:id="R45d222441bd244af"/>
    <x:sheet xmlns:r="http://schemas.openxmlformats.org/officeDocument/2006/relationships" name="Scenarios" sheetId="4" r:id="R2d5d7fe7d6574a8f"/>
    <x:sheet xmlns:r="http://schemas.openxmlformats.org/officeDocument/2006/relationships" name="Marginal Model" sheetId="5" r:id="Ra9e8693cbe0f4419"/>
    <x:sheet xmlns:r="http://schemas.openxmlformats.org/officeDocument/2006/relationships" name="Dashboard" sheetId="6" r:id="R6cc194c42df645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"/>
    <x:numFmt numFmtId="201" formatCode="0.0%"/>
    <x:numFmt numFmtId="202" formatCode="0.00"/>
    <x:numFmt numFmtId="203" formatCode="0.00x"/>
    <x:numFmt numFmtId="204" formatCode="$#,##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11827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5E7EB"/>
      </x:patternFill>
    </x:fill>
    <x:fill>
      <x:patternFill patternType="solid">
        <x:fgColor rgb="FF111827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4" fontId="0" fillId="5" borderId="0" xfId="0" applyNumberFormat="1" applyFont="1" applyFill="1" applyBorder="1"/>
    <x:xf numFmtId="204" fontId="0" fillId="5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8d823cf954ccf" /><Relationship Type="http://schemas.openxmlformats.org/officeDocument/2006/relationships/theme" Target="/xl/theme/theme1.xml" Id="R04639f6423e44d25" /><Relationship Type="http://schemas.openxmlformats.org/officeDocument/2006/relationships/sharedStrings" Target="/xl/sharedStrings.xml" Id="R7423dbb2082643f8" /><Relationship Type="http://schemas.openxmlformats.org/officeDocument/2006/relationships/worksheet" Target="/xl/worksheets/sheet1.xml" Id="R0549247c66364942" /><Relationship Type="http://schemas.openxmlformats.org/officeDocument/2006/relationships/worksheet" Target="/xl/worksheets/sheet2.xml" Id="R39ea9fc976ea442a" /><Relationship Type="http://schemas.openxmlformats.org/officeDocument/2006/relationships/worksheet" Target="/xl/worksheets/sheet3.xml" Id="R45d222441bd244af" /><Relationship Type="http://schemas.openxmlformats.org/officeDocument/2006/relationships/worksheet" Target="/xl/worksheets/sheet4.xml" Id="R2d5d7fe7d6574a8f" /><Relationship Type="http://schemas.openxmlformats.org/officeDocument/2006/relationships/worksheet" Target="/xl/worksheets/sheet5.xml" Id="Ra9e8693cbe0f4419" /><Relationship Type="http://schemas.openxmlformats.org/officeDocument/2006/relationships/worksheet" Target="/xl/worksheets/sheet6.xml" Id="R6cc194c42df6453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1498a686269488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Marginal ROAS by Spend Band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Incremental Spend</c:v>
          </c:tx>
          <c:marker>
            <c:symbol val="none"/>
          </c:marker>
          <c:cat>
            <c:strRef>
              <c:f>'Marginal Model'!$A$5:$A$10</c:f>
              <c:strCache>
                <c:ptCount val="0"/>
              </c:strCache>
            </c:strRef>
          </c:cat>
          <c:val>
            <c:numRef>
              <c:f>'Marginal Model'!$B$5:$B$10</c:f>
              <c:numCache>
                <c:formatCode>$#,##0</c:formatCode>
                <c:ptCount val="0"/>
              </c:numCache>
            </c:numRef>
          </c:val>
        </c:ser>
        <c:ser>
          <c:idx val="1"/>
          <c:order val="1"/>
          <c:tx>
            <c:v>Predicted Marginal ROAS</c:v>
          </c:tx>
          <c:marker>
            <c:symbol val="none"/>
          </c:marker>
          <c:cat>
            <c:strRef>
              <c:f>'Marginal Model'!$A$5:$A$10</c:f>
              <c:strCache>
                <c:ptCount val="0"/>
              </c:strCache>
            </c:strRef>
          </c:cat>
          <c:val>
            <c:numRef>
              <c:f>'Marginal Model'!$C$5:$C$10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498a686269488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4bfa10749ead42e5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92" hidden="0" customWidth="1"/>
  </x:cols>
  <x:sheetData>
    <x:row r="1">
      <x:c r="A1" s="5" t="str">
        <x:v>Paid Media Economics Calculator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14" t="str">
        <x:v>Purpose</x:v>
      </x:c>
      <x:c r="B4" s="15" t="str">
        <x:v>Convert order economics, retention and incrementality into allowable CAC, break-even ROAS, payback and marginal-spend decisions.</x:v>
      </x:c>
    </x:row>
    <x:row r="5">
      <x:c r="A5" s="14" t="str">
        <x:v>Use</x:v>
      </x:c>
      <x:c r="B5" s="15" t="str">
        <x:v>Edit yellow cells in Inputs, then review Outputs, Scenarios and Marginal Model.</x:v>
      </x:c>
    </x:row>
    <x:row r="6">
      <x:c r="A6" s="14" t="str">
        <x:v>Warning</x:v>
      </x:c>
      <x:c r="B6" s="15" t="str">
        <x:v>LTV is uncertain. Use downside scenarios and cash constraints.</x:v>
      </x:c>
    </x:row>
    <x:row r="7">
      <x:c r="A7" s="14" t="str">
        <x:v>Source 1</x:v>
      </x:c>
      <x:c r="B7" s="15" t="str">
        <x:v>https://commonthreadco.com/blogs/ecommerce-playbook/marginal-frontier-will-determine-q4</x:v>
      </x:c>
    </x:row>
    <x:row r="8">
      <x:c r="A8" s="14" t="str">
        <x:v>Source 2</x:v>
      </x:c>
      <x:c r="B8" s="15" t="str">
        <x:v>https://commonthreadco.com/blogs/coachs-corner/how-to-build-an-ecommerce-media-plan-that-actually-drives-contribution-margin</x:v>
      </x:c>
    </x:row>
    <x:row r="9">
      <x:c r="A9" s="14" t="str">
        <x:v>Source 3</x:v>
      </x:c>
      <x:c r="B9" s="15" t="str">
        <x:v>https://commonthreadco.com/blogs/ecommerce-playbook/secret-to-smarter-budget-allocation</x:v>
      </x:c>
    </x:row>
    <x:row r="10">
      <x:c r="A10" s="14" t="str">
        <x:v>Source 4</x:v>
      </x:c>
      <x:c r="B10" s="15" t="str">
        <x:v>https://support.google.com/google-ads/answer/10518330?hl=en</x:v>
      </x:c>
    </x:row>
    <x:row r="11">
      <x:c r="A11" s="14" t="str">
        <x:v>Last updated</x:v>
      </x:c>
      <x:c r="B11" s="15" t="str">
        <x:v>2026-09-19</x:v>
      </x:c>
    </x:row>
    <x:row r="12">
      <x:c r="A12" s="14" t="str">
        <x:v>Editable cells</x:v>
      </x:c>
      <x:c r="B12" s="15" t="str">
        <x:v>Yellow fill</x:v>
      </x:c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8" hidden="0" customWidth="1"/>
    <x:col min="3" max="3" width="58" hidden="0" customWidth="1"/>
  </x:cols>
  <x:sheetData>
    <x:row r="1">
      <x:c r="A1" s="5" t="str">
        <x:v>Business Economics Inputs</x:v>
      </x:c>
      <x:c r="B1" s="5"/>
      <x:c r="C1" s="5"/>
      <x:c r="D1" s="5"/>
    </x:row>
    <x:row r="2">
      <x:c r="A2" s="5"/>
      <x:c r="B2" s="5"/>
      <x:c r="C2" s="5"/>
      <x:c r="D2" s="5"/>
    </x:row>
    <x:row r="4">
      <x:c r="A4" s="21" t="str">
        <x:v>Input</x:v>
      </x:c>
      <x:c r="B4" s="21" t="str">
        <x:v>Value</x:v>
      </x:c>
      <x:c r="C4" s="21" t="str">
        <x:v>Notes</x:v>
      </x:c>
    </x:row>
    <x:row r="5">
      <x:c r="A5" t="str">
        <x:v>AOV</x:v>
      </x:c>
      <x:c r="B5" s="28" t="n">
        <x:v>120</x:v>
      </x:c>
      <x:c r="C5" t="str">
        <x:v>Average order value</x:v>
      </x:c>
    </x:row>
    <x:row r="6">
      <x:c r="A6" t="str">
        <x:v>Gross Margin %</x:v>
      </x:c>
      <x:c r="B6" s="30" t="n">
        <x:v>0.6</x:v>
      </x:c>
      <x:c r="C6" t="str">
        <x:v>After COGS, before variable costs</x:v>
      </x:c>
    </x:row>
    <x:row r="7">
      <x:c r="A7" t="str">
        <x:v>Fulfillment / Order</x:v>
      </x:c>
      <x:c r="B7" s="28" t="n">
        <x:v>12</x:v>
      </x:c>
      <x:c r="C7" t="str">
        <x:v>Variable fulfillment</x:v>
      </x:c>
    </x:row>
    <x:row r="8">
      <x:c r="A8" t="str">
        <x:v>Payment Fee %</x:v>
      </x:c>
      <x:c r="B8" s="30" t="n">
        <x:v>0.03</x:v>
      </x:c>
      <x:c r="C8" t="str">
        <x:v>Variable payment fees</x:v>
      </x:c>
    </x:row>
    <x:row r="9">
      <x:c r="A9" t="str">
        <x:v>Expected Refund %</x:v>
      </x:c>
      <x:c r="B9" s="28" t="n">
        <x:v>0.05</x:v>
      </x:c>
      <x:c r="C9" t="str">
        <x:v>Expected revenue lost to refunds</x:v>
      </x:c>
    </x:row>
    <x:row r="10">
      <x:c r="A10" t="str">
        <x:v>Variable Service Cost / Order</x:v>
      </x:c>
      <x:c r="B10" s="28" t="n">
        <x:v>4</x:v>
      </x:c>
      <x:c r="C10" t="str">
        <x:v>Support/packaging/etc.</x:v>
      </x:c>
    </x:row>
    <x:row r="11">
      <x:c r="A11" t="str">
        <x:v>Target Contribution After Ads / Order</x:v>
      </x:c>
      <x:c r="B11" s="28" t="n">
        <x:v>10</x:v>
      </x:c>
      <x:c r="C11" t="str">
        <x:v>Required first-order contribution</x:v>
      </x:c>
    </x:row>
    <x:row r="12">
      <x:c r="A12" t="str">
        <x:v>30-day Repeat Contribution</x:v>
      </x:c>
      <x:c r="B12" s="28" t="n">
        <x:v>8</x:v>
      </x:c>
      <x:c r="C12" t="str">
        <x:v>Expected repeat contribution within 30 days</x:v>
      </x:c>
    </x:row>
    <x:row r="13">
      <x:c r="A13" t="str">
        <x:v>60-day Repeat Contribution</x:v>
      </x:c>
      <x:c r="B13" s="28" t="n">
        <x:v>14</x:v>
      </x:c>
      <x:c r="C13" t="str">
        <x:v>Cumulative repeat contribution by 60 days</x:v>
      </x:c>
    </x:row>
    <x:row r="14">
      <x:c r="A14" t="str">
        <x:v>90-day Repeat Contribution</x:v>
      </x:c>
      <x:c r="B14" s="28" t="n">
        <x:v>20</x:v>
      </x:c>
      <x:c r="C14" t="str">
        <x:v>Cumulative repeat contribution by 90 days</x:v>
      </x:c>
    </x:row>
    <x:row r="15">
      <x:c r="A15" t="str">
        <x:v>365-day Repeat Contribution</x:v>
      </x:c>
      <x:c r="B15" s="26" t="n">
        <x:v>45</x:v>
      </x:c>
      <x:c r="C15" t="str">
        <x:v>Cumulative repeat contribution by 365 days</x:v>
      </x:c>
    </x:row>
    <x:row r="16">
      <x:c r="A16" t="str">
        <x:v>Cash Payback Target (days)</x:v>
      </x:c>
      <x:c r="B16" s="32" t="n">
        <x:v>60</x:v>
      </x:c>
      <x:c r="C16" t="str">
        <x:v>Maximum preferred payback</x:v>
      </x:c>
    </x:row>
    <x:row r="17">
      <x:c r="A17" t="str">
        <x:v>Incrementality Factor</x:v>
      </x:c>
      <x:c r="B17" s="28" t="n">
        <x:v>0.85</x:v>
      </x:c>
      <x:c r="C17" t="str">
        <x:v>1.0 = all measured revenue incremental</x:v>
      </x:c>
    </x:row>
    <x:row r="18">
      <x:c r="A18" t="str">
        <x:v>Current CAC</x:v>
      </x:c>
      <x:c r="B18" s="26" t="n">
        <x:v>42</x:v>
      </x:c>
      <x:c r="C18" t="str">
        <x:v>Observed new-customer CAC</x:v>
      </x:c>
    </x:row>
  </x:sheetData>
  <x:mergeCells>
    <x:mergeCell ref="A1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8" hidden="0" customWidth="1"/>
    <x:col min="3" max="3" width="60" hidden="0" customWidth="1"/>
  </x:cols>
  <x:sheetData>
    <x:row r="1">
      <x:c r="A1" s="5" t="str">
        <x:v>Core Economics Outputs</x:v>
      </x:c>
      <x:c r="B1" s="5"/>
      <x:c r="C1" s="5"/>
      <x:c r="D1" s="5"/>
      <x:c r="E1" s="5"/>
      <x:c r="F1" s="5"/>
    </x:row>
    <x:row r="2">
      <x:c r="A2" s="5"/>
      <x:c r="B2" s="5"/>
      <x:c r="C2" s="5"/>
      <x:c r="D2" s="5"/>
      <x:c r="E2" s="5"/>
      <x:c r="F2" s="5"/>
    </x:row>
    <x:row r="4">
      <x:c r="A4" s="38" t="str">
        <x:v>Metric</x:v>
      </x:c>
      <x:c r="B4" s="38" t="str">
        <x:v>Value</x:v>
      </x:c>
      <x:c r="C4" s="38" t="str">
        <x:v>Interpretation</x:v>
      </x:c>
    </x:row>
    <x:row r="5">
      <x:c r="A5" s="15" t="str">
        <x:v>Net Revenue After Refunds</x:v>
      </x:c>
      <x:c r="B5" s="39" t="n">
        <x:f>Inputs!B5*(1-Inputs!B9)</x:f>
        <x:v>114</x:v>
      </x:c>
      <x:c r="C5" s="15" t="str">
        <x:v>AOV after expected refunds</x:v>
      </x:c>
    </x:row>
    <x:row r="6">
      <x:c r="A6" s="15" t="str">
        <x:v>Gross Profit</x:v>
      </x:c>
      <x:c r="B6" s="39" t="n">
        <x:f>B5*Inputs!B6</x:f>
        <x:v>68.39999999999999</x:v>
      </x:c>
      <x:c r="C6" s="15" t="str">
        <x:v>Net revenue × gross margin</x:v>
      </x:c>
    </x:row>
    <x:row r="7">
      <x:c r="A7" s="15" t="str">
        <x:v>Payment Fees</x:v>
      </x:c>
      <x:c r="B7" s="39" t="n">
        <x:f>B5*Inputs!B8</x:f>
        <x:v>3.42</x:v>
      </x:c>
      <x:c r="C7" s="15" t="str">
        <x:v>Variable payment expense</x:v>
      </x:c>
    </x:row>
    <x:row r="8">
      <x:c r="A8" s="15" t="str">
        <x:v>Pre-ad Contribution</x:v>
      </x:c>
      <x:c r="B8" s="39" t="n">
        <x:f>B6-Inputs!B7-B7-Inputs!B10</x:f>
        <x:v>48.97999999999999</x:v>
      </x:c>
      <x:c r="C8" s="15" t="str">
        <x:v>Available before media</x:v>
      </x:c>
    </x:row>
    <x:row r="9">
      <x:c r="A9" s="15" t="str">
        <x:v>Allowable CAC (1st order)</x:v>
      </x:c>
      <x:c r="B9" s="39" t="n">
        <x:f>MAX(0,B8-Inputs!B11)</x:f>
        <x:v>38.97999999999999</x:v>
      </x:c>
      <x:c r="C9" s="15" t="str">
        <x:v>CAC that preserves target contribution</x:v>
      </x:c>
    </x:row>
    <x:row r="10">
      <x:c r="A10" s="15" t="str">
        <x:v>Break-even ROAS</x:v>
      </x:c>
      <x:c r="B10" s="40" t="n">
        <x:f>IF(B8=0,0,B5/B8)</x:f>
        <x:v>2.3274806043282976</x:v>
      </x:c>
      <x:c r="C10" s="15" t="str">
        <x:v>Revenue ROAS at zero post-ad contribution</x:v>
      </x:c>
    </x:row>
    <x:row r="11">
      <x:c r="A11" s="15" t="str">
        <x:v>Target ROAS for target contribution</x:v>
      </x:c>
      <x:c r="B11" s="40" t="n">
        <x:f>IF(B9=0,0,B5/B9)</x:f>
        <x:v>2.924576706003079</x:v>
      </x:c>
      <x:c r="C11" s="15" t="str">
        <x:v>ROAS required to preserve target contribution</x:v>
      </x:c>
    </x:row>
    <x:row r="12">
      <x:c r="A12" s="15" t="str">
        <x:v>30-day Allowable CAC</x:v>
      </x:c>
      <x:c r="B12" s="39" t="n">
        <x:f>B9+Inputs!B12</x:f>
        <x:v>46.97999999999999</x:v>
      </x:c>
      <x:c r="C12" s="15" t="str">
        <x:v>Includes 30-day repeat contribution</x:v>
      </x:c>
    </x:row>
    <x:row r="13">
      <x:c r="A13" s="15" t="str">
        <x:v>60-day Allowable CAC</x:v>
      </x:c>
      <x:c r="B13" s="39" t="n">
        <x:f>B9+Inputs!B13</x:f>
        <x:v>52.97999999999999</x:v>
      </x:c>
      <x:c r="C13" s="15" t="str">
        <x:v>Includes 60-day repeat contribution</x:v>
      </x:c>
    </x:row>
    <x:row r="14">
      <x:c r="A14" s="15" t="str">
        <x:v>90-day Allowable CAC</x:v>
      </x:c>
      <x:c r="B14" s="39" t="n">
        <x:f>B9+Inputs!B14</x:f>
        <x:v>58.97999999999999</x:v>
      </x:c>
      <x:c r="C14" s="15" t="str">
        <x:v>Includes 90-day repeat contribution</x:v>
      </x:c>
    </x:row>
    <x:row r="15">
      <x:c r="A15" s="15" t="str">
        <x:v>365-day Allowable CAC</x:v>
      </x:c>
      <x:c r="B15" s="39" t="n">
        <x:f>B9+Inputs!B15</x:f>
        <x:v>83.97999999999999</x:v>
      </x:c>
      <x:c r="C15" s="15" t="str">
        <x:v>Includes 365-day repeat contribution</x:v>
      </x:c>
    </x:row>
  </x:sheetData>
  <x:mergeCells>
    <x:mergeCell ref="A1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16" hidden="0" customWidth="1"/>
    <x:col min="4" max="4" width="16" hidden="0" customWidth="1"/>
    <x:col min="5" max="5" width="20" hidden="0" customWidth="1"/>
    <x:col min="6" max="6" width="18" hidden="0" customWidth="1"/>
    <x:col min="7" max="7" width="15" hidden="0" customWidth="1"/>
    <x:col min="8" max="8" width="44" hidden="0" customWidth="1"/>
  </x:cols>
  <x:sheetData>
    <x:row r="1">
      <x:c r="A1" s="5" t="str">
        <x:v>Economic Scenarios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21" t="str">
        <x:v>Scenario</x:v>
      </x:c>
      <x:c r="B4" s="21" t="str">
        <x:v>AOV</x:v>
      </x:c>
      <x:c r="C4" s="21" t="str">
        <x:v>Gross Margin %</x:v>
      </x:c>
      <x:c r="D4" s="21" t="str">
        <x:v>Incrementality</x:v>
      </x:c>
      <x:c r="E4" s="21" t="str">
        <x:v>Target Contribution</x:v>
      </x:c>
      <x:c r="F4" s="21" t="str">
        <x:v>Allowable CAC</x:v>
      </x:c>
      <x:c r="G4" s="21" t="str">
        <x:v>Target ROAS</x:v>
      </x:c>
      <x:c r="H4" s="21" t="str">
        <x:v>Comment</x:v>
      </x:c>
    </x:row>
    <x:row r="5">
      <x:c r="A5" t="str">
        <x:v>Base</x:v>
      </x:c>
      <x:c r="B5" s="28" t="n">
        <x:v>120</x:v>
      </x:c>
      <x:c r="C5" s="30" t="n">
        <x:v>0.6</x:v>
      </x:c>
      <x:c r="D5" s="30" t="n">
        <x:v>0.85</x:v>
      </x:c>
      <x:c r="E5" s="28" t="n">
        <x:v>10</x:v>
      </x:c>
      <x:c r="F5" s="34" t="n">
        <x:f>MAX(0,(B5*(1-Inputs!B9)*C5)-Inputs!B7-(B5*(1-Inputs!B9)*Inputs!B8)-Inputs!B10-E5)</x:f>
        <x:v>38.97999999999999</x:v>
      </x:c>
      <x:c r="G5" s="36" t="n">
        <x:f>IF(F5=0,0,(B5*(1-Inputs!B9))/F5)</x:f>
        <x:v>2.924576706003079</x:v>
      </x:c>
      <x:c r="H5" t="str">
        <x:v>Current planning assumptions</x:v>
      </x:c>
    </x:row>
    <x:row r="6">
      <x:c r="A6" t="str">
        <x:v>Growth</x:v>
      </x:c>
      <x:c r="B6" s="28" t="n">
        <x:v>125</x:v>
      </x:c>
      <x:c r="C6" s="30" t="n">
        <x:v>0.62</x:v>
      </x:c>
      <x:c r="D6" s="30" t="n">
        <x:v>0.9</x:v>
      </x:c>
      <x:c r="E6" s="28" t="n">
        <x:v>5</x:v>
      </x:c>
      <x:c r="F6" s="34" t="n">
        <x:f>MAX(0,(B6*(1-Inputs!B9)*C6)-Inputs!B7-(B6*(1-Inputs!B9)*Inputs!B8)-Inputs!B10-E6)</x:f>
        <x:v>49.0625</x:v>
      </x:c>
      <x:c r="G6" s="36" t="n">
        <x:f>IF(F6=0,0,(B6*(1-Inputs!B9))/F6)</x:f>
        <x:v>2.4203821656050954</x:v>
      </x:c>
      <x:c r="H6" t="str">
        <x:v>More aggressive growth</x:v>
      </x:c>
    </x:row>
    <x:row r="7">
      <x:c r="A7" t="str">
        <x:v>Cash-Constrained</x:v>
      </x:c>
      <x:c r="B7" s="28" t="n">
        <x:v>115</x:v>
      </x:c>
      <x:c r="C7" s="30" t="n">
        <x:v>0.58</x:v>
      </x:c>
      <x:c r="D7" s="30" t="n">
        <x:v>0.8</x:v>
      </x:c>
      <x:c r="E7" s="28" t="n">
        <x:v>18</x:v>
      </x:c>
      <x:c r="F7" s="34" t="n">
        <x:f>MAX(0,(B7*(1-Inputs!B9)*C7)-Inputs!B7-(B7*(1-Inputs!B9)*Inputs!B8)-Inputs!B10-E7)</x:f>
        <x:v>26.08749999999999</x:v>
      </x:c>
      <x:c r="G7" s="36" t="n">
        <x:f>IF(F7=0,0,(B7*(1-Inputs!B9))/F7)</x:f>
        <x:v>4.187829420220414</x:v>
      </x:c>
      <x:c r="H7" t="str">
        <x:v>Higher contribution requirement</x:v>
      </x:c>
    </x:row>
  </x:sheetData>
  <x:mergeCells>
    <x:mergeCell ref="A1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22" hidden="0" customWidth="1"/>
    <x:col min="4" max="4" width="16" hidden="0" customWidth="1"/>
    <x:col min="5" max="5" width="18" hidden="0" customWidth="1"/>
    <x:col min="6" max="6" width="30" hidden="0" customWidth="1"/>
    <x:col min="7" max="7" width="24" hidden="0" customWidth="1"/>
    <x:col min="8" max="8" width="16" hidden="0" customWidth="1"/>
    <x:col min="9" max="9" width="44" hidden="0" customWidth="1"/>
  </x:cols>
  <x:sheetData>
    <x:row r="1">
      <x:c r="A1" s="5" t="str">
        <x:v>Marginal Spend Model</x:v>
      </x:c>
      <x:c r="B1" s="5"/>
      <x:c r="C1" s="5"/>
      <x:c r="D1" s="5"/>
      <x:c r="E1" s="5"/>
      <x:c r="F1" s="5"/>
      <x:c r="G1" s="5"/>
      <x:c r="H1" s="5"/>
      <x:c r="I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</x:row>
    <x:row r="4">
      <x:c r="A4" s="21" t="str">
        <x:v>Spend Band</x:v>
      </x:c>
      <x:c r="B4" s="21" t="str">
        <x:v>Incremental Spend</x:v>
      </x:c>
      <x:c r="C4" s="21" t="str">
        <x:v>Predicted Marginal ROAS</x:v>
      </x:c>
      <x:c r="D4" s="21" t="str">
        <x:v>Incrementality</x:v>
      </x:c>
      <x:c r="E4" s="21" t="str">
        <x:v>Incremental Revenue</x:v>
      </x:c>
      <x:c r="F4" s="21" t="str">
        <x:v>Incremental Contribution Before Ads</x:v>
      </x:c>
      <x:c r="G4" s="21" t="str">
        <x:v>Marginal Contribution After Ads</x:v>
      </x:c>
      <x:c r="H4" s="21" t="str">
        <x:v>Decision</x:v>
      </x:c>
      <x:c r="I4" s="21" t="str">
        <x:v>Notes</x:v>
      </x:c>
    </x:row>
    <x:row r="5">
      <x:c r="A5" t="str">
        <x:v>0-25k</x:v>
      </x:c>
      <x:c r="B5" s="44" t="n">
        <x:v>25000</x:v>
      </x:c>
      <x:c r="C5" s="32" t="n">
        <x:v>3.2</x:v>
      </x:c>
      <x:c r="D5" s="46" t="n">
        <x:f>Inputs!B17</x:f>
        <x:v>0.85</x:v>
      </x:c>
      <x:c r="E5" s="48" t="n">
        <x:f>B5*C5*D5</x:f>
        <x:v>68000</x:v>
      </x:c>
      <x:c r="F5" s="48" t="n">
        <x:f>E5*(Outputs!B8/Outputs!B5)</x:f>
        <x:v>29216.140350877187</x:v>
      </x:c>
      <x:c r="G5" s="48" t="n">
        <x:f>F5-B5</x:f>
        <x:v>4216.140350877187</x:v>
      </x:c>
      <x:c r="H5" t="str">
        <x:f>IF(G5&gt;0,"INVEST","STOP / TEST")</x:f>
        <x:v>INVEST</x:v>
      </x:c>
      <x:c r="I5" t="str">
        <x:v>Example marginal ROAS — replace</x:v>
      </x:c>
    </x:row>
    <x:row r="6">
      <x:c r="A6" t="str">
        <x:v>25-50k</x:v>
      </x:c>
      <x:c r="B6" s="44" t="n">
        <x:v>25000</x:v>
      </x:c>
      <x:c r="C6" s="32" t="n">
        <x:v>2.8</x:v>
      </x:c>
      <x:c r="D6" s="46" t="n">
        <x:f>Inputs!B17</x:f>
        <x:v>0.85</x:v>
      </x:c>
      <x:c r="E6" s="48" t="n">
        <x:f>B6*C6*D6</x:f>
        <x:v>59500</x:v>
      </x:c>
      <x:c r="F6" s="48" t="n">
        <x:f>E6*(Outputs!B8/Outputs!B5)</x:f>
        <x:v>25564.12280701754</x:v>
      </x:c>
      <x:c r="G6" s="48" t="n">
        <x:f>F6-B6</x:f>
        <x:v>564.1228070175384</x:v>
      </x:c>
      <x:c r="H6" t="str">
        <x:f>IF(G6&gt;0,"INVEST","STOP / TEST")</x:f>
        <x:v>INVEST</x:v>
      </x:c>
      <x:c r="I6" t="str">
        <x:v>Example marginal ROAS — replace</x:v>
      </x:c>
    </x:row>
    <x:row r="7">
      <x:c r="A7" t="str">
        <x:v>50-75k</x:v>
      </x:c>
      <x:c r="B7" s="44" t="n">
        <x:v>25000</x:v>
      </x:c>
      <x:c r="C7" s="32" t="n">
        <x:v>2.4</x:v>
      </x:c>
      <x:c r="D7" s="46" t="n">
        <x:f>Inputs!B17</x:f>
        <x:v>0.85</x:v>
      </x:c>
      <x:c r="E7" s="48" t="n">
        <x:f>B7*C7*D7</x:f>
        <x:v>51000</x:v>
      </x:c>
      <x:c r="F7" s="48" t="n">
        <x:f>E7*(Outputs!B8/Outputs!B5)</x:f>
        <x:v>21912.10526315789</x:v>
      </x:c>
      <x:c r="G7" s="48" t="n">
        <x:f>F7-B7</x:f>
        <x:v>-3087.8947368421104</x:v>
      </x:c>
      <x:c r="H7" t="str">
        <x:f>IF(G7&gt;0,"INVEST","STOP / TEST")</x:f>
        <x:v>STOP / TEST</x:v>
      </x:c>
      <x:c r="I7" t="str">
        <x:v>Example marginal ROAS — replace</x:v>
      </x:c>
    </x:row>
    <x:row r="8">
      <x:c r="A8" t="str">
        <x:v>75-100k</x:v>
      </x:c>
      <x:c r="B8" s="44" t="n">
        <x:v>25000</x:v>
      </x:c>
      <x:c r="C8" s="32" t="n">
        <x:v>2.1</x:v>
      </x:c>
      <x:c r="D8" s="46" t="n">
        <x:f>Inputs!B17</x:f>
        <x:v>0.85</x:v>
      </x:c>
      <x:c r="E8" s="48" t="n">
        <x:f>B8*C8*D8</x:f>
        <x:v>44625</x:v>
      </x:c>
      <x:c r="F8" s="48" t="n">
        <x:f>E8*(Outputs!B8/Outputs!B5)</x:f>
        <x:v>19173.092105263153</x:v>
      </x:c>
      <x:c r="G8" s="48" t="n">
        <x:f>F8-B8</x:f>
        <x:v>-5826.907894736847</x:v>
      </x:c>
      <x:c r="H8" t="str">
        <x:f>IF(G8&gt;0,"INVEST","STOP / TEST")</x:f>
        <x:v>STOP / TEST</x:v>
      </x:c>
      <x:c r="I8" t="str">
        <x:v>Example marginal ROAS — replace</x:v>
      </x:c>
    </x:row>
    <x:row r="9">
      <x:c r="A9" t="str">
        <x:v>100-125k</x:v>
      </x:c>
      <x:c r="B9" s="44" t="n">
        <x:v>25000</x:v>
      </x:c>
      <x:c r="C9" s="32" t="n">
        <x:v>1.85</x:v>
      </x:c>
      <x:c r="D9" s="46" t="n">
        <x:f>Inputs!B17</x:f>
        <x:v>0.85</x:v>
      </x:c>
      <x:c r="E9" s="48" t="n">
        <x:f>B9*C9*D9</x:f>
        <x:v>39312.5</x:v>
      </x:c>
      <x:c r="F9" s="48" t="n">
        <x:f>E9*(Outputs!B8/Outputs!B5)</x:f>
        <x:v>16890.581140350874</x:v>
      </x:c>
      <x:c r="G9" s="48" t="n">
        <x:f>F9-B9</x:f>
        <x:v>-8109.418859649126</x:v>
      </x:c>
      <x:c r="H9" t="str">
        <x:f>IF(G9&gt;0,"INVEST","STOP / TEST")</x:f>
        <x:v>STOP / TEST</x:v>
      </x:c>
      <x:c r="I9" t="str">
        <x:v>Example marginal ROAS — replace</x:v>
      </x:c>
    </x:row>
    <x:row r="10">
      <x:c r="A10" t="str">
        <x:v>125-150k</x:v>
      </x:c>
      <x:c r="B10" s="44" t="n">
        <x:v>25000</x:v>
      </x:c>
      <x:c r="C10" s="32" t="n">
        <x:v>1.65</x:v>
      </x:c>
      <x:c r="D10" s="46" t="n">
        <x:f>Inputs!B17</x:f>
        <x:v>0.85</x:v>
      </x:c>
      <x:c r="E10" s="48" t="n">
        <x:f>B10*C10*D10</x:f>
        <x:v>35062.5</x:v>
      </x:c>
      <x:c r="F10" s="48" t="n">
        <x:f>E10*(Outputs!B8/Outputs!B5)</x:f>
        <x:v>15064.57236842105</x:v>
      </x:c>
      <x:c r="G10" s="48" t="n">
        <x:f>F10-B10</x:f>
        <x:v>-9935.42763157895</x:v>
      </x:c>
      <x:c r="H10" t="str">
        <x:f>IF(G10&gt;0,"INVEST","STOP / TEST")</x:f>
        <x:v>STOP / TEST</x:v>
      </x:c>
      <x:c r="I10" t="str">
        <x:v>Example marginal ROAS — replace</x:v>
      </x:c>
    </x:row>
  </x:sheetData>
  <x:mergeCells>
    <x:mergeCell ref="A1:I2"/>
  </x:mergeCells>
  <x:conditionalFormatting sqref="G5:G10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</x:cols>
  <x:sheetData>
    <x:row r="1">
      <x:c r="A1" s="5" t="str">
        <x:v>Paid Media Economics Dashboard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21" t="str">
        <x:v>KPI</x:v>
      </x:c>
      <x:c r="B4" s="21" t="str">
        <x:v>Value</x:v>
      </x:c>
    </x:row>
    <x:row r="5">
      <x:c r="A5" t="str">
        <x:v>First-order allowable CAC</x:v>
      </x:c>
      <x:c r="B5" s="34" t="n">
        <x:f>Outputs!B9</x:f>
        <x:v>38.97999999999999</x:v>
      </x:c>
    </x:row>
    <x:row r="6">
      <x:c r="A6" t="str">
        <x:v>60-day allowable CAC</x:v>
      </x:c>
      <x:c r="B6" s="34" t="n">
        <x:f>Outputs!B13</x:f>
        <x:v>52.97999999999999</x:v>
      </x:c>
    </x:row>
    <x:row r="7">
      <x:c r="A7" t="str">
        <x:v>Current CAC</x:v>
      </x:c>
      <x:c r="B7" s="34" t="n">
        <x:f>Inputs!B18</x:f>
        <x:v>42</x:v>
      </x:c>
    </x:row>
    <x:row r="8">
      <x:c r="A8" t="str">
        <x:v>Current CAC headroom</x:v>
      </x:c>
      <x:c r="B8" s="34" t="n">
        <x:f>B5-B7</x:f>
        <x:v>-3.0200000000000102</x:v>
      </x:c>
    </x:row>
    <x:row r="9">
      <x:c r="A9" t="str">
        <x:v>Target first-order ROAS</x:v>
      </x:c>
      <x:c r="B9" s="36" t="n">
        <x:f>Outputs!B11</x:f>
        <x:v>2.924576706003079</x:v>
      </x:c>
    </x:row>
    <x:row r="10">
      <x:c r="A10" t="str">
        <x:v>Positive marginal bands</x:v>
      </x:c>
      <x:c r="B10" t="n">
        <x:f>COUNTIF('Marginal Model'!H5:H10,"INVEST")</x:f>
        <x:v>2</x:v>
      </x:c>
    </x:row>
  </x:sheetData>
  <x:mergeCells>
    <x:mergeCell ref="A1:H2"/>
  </x:mergeCells>
  <x:pageMargins left="0.7" right="0.7" top="0.75" bottom="0.75" header="0.3" footer="0.3"/>
  <x:drawing xmlns:r="http://schemas.openxmlformats.org/officeDocument/2006/relationships" r:id="R4bfa10749ead42e5"/>
</x:worksheet>
</file>