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e691412b046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efae4debcd17433a"/>
    <x:sheet xmlns:r="http://schemas.openxmlformats.org/officeDocument/2006/relationships" name="Inputs" sheetId="2" r:id="Re29c044af2a74520"/>
    <x:sheet xmlns:r="http://schemas.openxmlformats.org/officeDocument/2006/relationships" name="Channel Model" sheetId="3" r:id="R596d22b84a734f85"/>
    <x:sheet xmlns:r="http://schemas.openxmlformats.org/officeDocument/2006/relationships" name="Marginal Tranches" sheetId="4" r:id="R3368c3131a0249be"/>
    <x:sheet xmlns:r="http://schemas.openxmlformats.org/officeDocument/2006/relationships" name="Allocation" sheetId="5" r:id="R2ae1a89a9ffe4c40"/>
    <x:sheet xmlns:r="http://schemas.openxmlformats.org/officeDocument/2006/relationships" name="Dashboard" sheetId="6" r:id="R4976341d65fd4b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"/>
    <x:numFmt numFmtId="201" formatCode="0%"/>
    <x:numFmt numFmtId="202" formatCode="0.00"/>
    <x:numFmt numFmtId="203" formatCode="0.00x"/>
  </x:numFmts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11827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E5E7EB"/>
      </x:patternFill>
    </x:fill>
    <x:fill>
      <x:patternFill patternType="solid">
        <x:fgColor rgb="FF111827"/>
      </x:patternFill>
    </x:fill>
    <x:fill>
      <x:patternFill patternType="solid">
        <x:fgColor rgb="FFFEF3C7"/>
      </x:patternFill>
    </x:fill>
  </x:fills>
  <x:borders count="2">
    <x:border/>
    <x:border/>
  </x:borders>
  <x:cellStyleXfs count="1">
    <x:xf numFmtId="0" fontId="0" fillId="0" borderId="0"/>
  </x:cellStyleXfs>
  <x:cellXfs count="5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5" borderId="0" xfId="0" applyNumberFormat="1" applyFont="1" applyFill="1" applyBorder="1"/>
    <x:xf numFmtId="200" fontId="0" fillId="5" borderId="1" xfId="0" applyNumberFormat="1" applyFont="1" applyFill="1" applyBorder="1"/>
    <x:xf numFmtId="201" fontId="0" fillId="5" borderId="0" xfId="0" applyNumberFormat="1" applyFont="1" applyFill="1" applyBorder="1"/>
    <x:xf numFmtId="201" fontId="0" fillId="5" borderId="1" xfId="0" applyNumberFormat="1" applyFont="1" applyFill="1" applyBorder="1"/>
    <x:xf numFmtId="0" fontId="3" fillId="4" borderId="0" xfId="0" applyNumberFormat="1" applyFont="1" applyFill="1" applyBorder="1" applyAlignment="1">
      <x:alignment horizontal="center" vertical="center" wrapText="1"/>
    </x:xf>
    <x:xf numFmtId="200" fontId="0" fillId="5" borderId="0" xfId="0" applyNumberFormat="1" applyFont="1" applyFill="1" applyBorder="1" applyAlignment="1">
      <x:alignment wrapText="1"/>
    </x:xf>
    <x:xf numFmtId="201" fontId="0" fillId="5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200" fontId="0" fillId="5" borderId="1" xfId="0" applyNumberFormat="1" applyFont="1" applyFill="1" applyBorder="1" applyAlignment="1">
      <x:alignment wrapText="1"/>
    </x:xf>
    <x:xf numFmtId="201" fontId="0" fillId="5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2" fontId="0" fillId="5" borderId="0" xfId="0" applyNumberFormat="1" applyFont="1" applyFill="1" applyBorder="1"/>
    <x:xf numFmtId="202" fontId="0" fillId="5" borderId="1" xfId="0" applyNumberFormat="1" applyFont="1" applyFill="1" applyBorder="1"/>
    <x:xf numFmtId="202" fontId="0" fillId="5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2" fontId="0" fillId="5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ill>
        <x:patternFill patternType="solid">
          <x:bgColor rgb="FFDCFCE7"/>
        </x:patternFill>
      </x:fill>
    </x:dxf>
    <x:dxf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391748ba1f4d90" /><Relationship Type="http://schemas.openxmlformats.org/officeDocument/2006/relationships/theme" Target="/xl/theme/theme1.xml" Id="Rfd021c81790442c1" /><Relationship Type="http://schemas.openxmlformats.org/officeDocument/2006/relationships/sharedStrings" Target="/xl/sharedStrings.xml" Id="R3bad6d25dde54382" /><Relationship Type="http://schemas.openxmlformats.org/officeDocument/2006/relationships/worksheet" Target="/xl/worksheets/sheet1.xml" Id="Refae4debcd17433a" /><Relationship Type="http://schemas.openxmlformats.org/officeDocument/2006/relationships/worksheet" Target="/xl/worksheets/sheet2.xml" Id="Re29c044af2a74520" /><Relationship Type="http://schemas.openxmlformats.org/officeDocument/2006/relationships/worksheet" Target="/xl/worksheets/sheet3.xml" Id="R596d22b84a734f85" /><Relationship Type="http://schemas.openxmlformats.org/officeDocument/2006/relationships/worksheet" Target="/xl/worksheets/sheet4.xml" Id="R3368c3131a0249be" /><Relationship Type="http://schemas.openxmlformats.org/officeDocument/2006/relationships/worksheet" Target="/xl/worksheets/sheet5.xml" Id="R2ae1a89a9ffe4c40" /><Relationship Type="http://schemas.openxmlformats.org/officeDocument/2006/relationships/worksheet" Target="/xl/worksheets/sheet6.xml" Id="R4976341d65fd4b1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bc37b1dbccc429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Current Spend vs Attributed Revenue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Current Spend</c:v>
          </c:tx>
          <c:cat>
            <c:strRef>
              <c:f>'Inputs'!$A$5:$A$9</c:f>
              <c:strCache>
                <c:ptCount val="0"/>
              </c:strCache>
            </c:strRef>
          </c:cat>
          <c:val>
            <c:numRef>
              <c:f>'Inputs'!$B$5:$B$9</c:f>
              <c:numCache>
                <c:formatCode>$#,##0</c:formatCode>
                <c:ptCount val="0"/>
              </c:numCache>
            </c:numRef>
          </c:val>
        </c:ser>
        <c:ser>
          <c:idx val="1"/>
          <c:order val="1"/>
          <c:tx>
            <c:v>Attributed Revenue</c:v>
          </c:tx>
          <c:cat>
            <c:strRef>
              <c:f>'Inputs'!$A$5:$A$9</c:f>
              <c:strCache>
                <c:ptCount val="0"/>
              </c:strCache>
            </c:strRef>
          </c:cat>
          <c:val>
            <c:numRef>
              <c:f>'Inputs'!$C$5:$C$9</c:f>
              <c:numCache>
                <c:formatCode>$#,##0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3</xdr:row>
      <xdr:rowOff>0</xdr:rowOff>
    </xdr:from>
    <xdr:to>
      <xdr:col>11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bc37b1dbccc429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7452e5d2fdb0480a" /></Relationships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85" hidden="0" customWidth="1"/>
  </x:cols>
  <x:sheetData>
    <x:row r="1">
      <x:c r="A1" s="5" t="str">
        <x:v>Paid Media Budget &amp; Marginal Return Workbook</x:v>
      </x:c>
      <x:c r="B1" s="5"/>
      <x:c r="C1" s="5"/>
      <x:c r="D1" s="5"/>
      <x:c r="E1" s="5"/>
      <x:c r="F1" s="5"/>
      <x:c r="G1" s="5"/>
      <x:c r="H1" s="5"/>
    </x:row>
    <x:row r="2">
      <x:c r="A2" s="5"/>
      <x:c r="B2" s="5"/>
      <x:c r="C2" s="5"/>
      <x:c r="D2" s="5"/>
      <x:c r="E2" s="5"/>
      <x:c r="F2" s="5"/>
      <x:c r="G2" s="5"/>
      <x:c r="H2" s="5"/>
    </x:row>
    <x:row r="4">
      <x:c r="A4" s="14" t="str">
        <x:v>Purpose</x:v>
      </x:c>
      <x:c r="B4" s="15" t="str">
        <x:v>Translate channel performance into contribution and next-dollar budget decisions.</x:v>
      </x:c>
    </x:row>
    <x:row r="5">
      <x:c r="A5" s="14" t="str">
        <x:v>How to use</x:v>
      </x:c>
      <x:c r="B5" s="15" t="str">
        <x:v>Replace yellow cells in Inputs and Marginal Tranches, then review Allocation and Dashboard.</x:v>
      </x:c>
    </x:row>
    <x:row r="6">
      <x:c r="A6" s="14" t="str">
        <x:v>Core logic</x:v>
      </x:c>
      <x:c r="B6" s="15" t="str">
        <x:v>Attributed revenue is adjusted by incrementality and contribution margin before media cost.</x:v>
      </x:c>
    </x:row>
    <x:row r="7">
      <x:c r="A7" s="14" t="str">
        <x:v>Important</x:v>
      </x:c>
      <x:c r="B7" s="15" t="str">
        <x:v>Planning model only. Validate assumptions with experiments and finance data.</x:v>
      </x:c>
    </x:row>
    <x:row r="8">
      <x:c r="A8" s="14" t="str">
        <x:v>Source 1</x:v>
      </x:c>
      <x:c r="B8" s="15" t="str">
        <x:v>https://commonthreadco.com/blogs/ecommerce-playbook/marginal-frontier-will-determine-q4</x:v>
      </x:c>
    </x:row>
    <x:row r="9">
      <x:c r="A9" s="14" t="str">
        <x:v>Source 2</x:v>
      </x:c>
      <x:c r="B9" s="15" t="str">
        <x:v>https://commonthreadco.com/blogs/coachs-corner/how-to-build-an-ecommerce-media-plan-that-actually-drives-contribution-margin</x:v>
      </x:c>
    </x:row>
    <x:row r="10">
      <x:c r="A10" s="14" t="str">
        <x:v>Source 3</x:v>
      </x:c>
      <x:c r="B10" s="15" t="str">
        <x:v>https://support.google.com/google-ads/answer/10518330?hl=en</x:v>
      </x:c>
    </x:row>
    <x:row r="11">
      <x:c r="A11" s="14" t="str">
        <x:v>Last updated</x:v>
      </x:c>
      <x:c r="B11" s="15" t="str">
        <x:v>2026-09-19</x:v>
      </x:c>
    </x:row>
    <x:row r="12">
      <x:c r="A12" s="14" t="str">
        <x:v>Editable cells</x:v>
      </x:c>
      <x:c r="B12" s="15" t="str">
        <x:v>Yellow fill</x:v>
      </x:c>
    </x:row>
    <x:row r="13">
      <x:c r="A13" s="14" t="str">
        <x:v>Output cells</x:v>
      </x:c>
      <x:c r="B13" s="15" t="str">
        <x:v>Formula-driven</x:v>
      </x:c>
    </x:row>
  </x:sheetData>
  <x:mergeCells>
    <x:mergeCell ref="A1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5" hidden="0" customWidth="1"/>
    <x:col min="3" max="3" width="18" hidden="0" customWidth="1"/>
    <x:col min="4" max="4" width="18" hidden="0" customWidth="1"/>
    <x:col min="5" max="5" width="22" hidden="0" customWidth="1"/>
    <x:col min="6" max="6" width="17" hidden="0" customWidth="1"/>
    <x:col min="7" max="7" width="14" hidden="0" customWidth="1"/>
    <x:col min="8" max="8" width="17" hidden="0" customWidth="1"/>
    <x:col min="9" max="9" width="32" hidden="0" customWidth="1"/>
  </x:cols>
  <x:sheetData>
    <x:row r="1">
      <x:c r="A1" s="5" t="str">
        <x:v>Channel Inputs</x:v>
      </x:c>
      <x:c r="B1" s="5"/>
      <x:c r="C1" s="5"/>
      <x:c r="D1" s="5"/>
      <x:c r="E1" s="5"/>
      <x:c r="F1" s="5"/>
      <x:c r="G1" s="5"/>
      <x:c r="H1" s="5"/>
      <x:c r="I1" s="5"/>
    </x:row>
    <x:row r="2">
      <x:c r="A2" s="5"/>
      <x:c r="B2" s="5"/>
      <x:c r="C2" s="5"/>
      <x:c r="D2" s="5"/>
      <x:c r="E2" s="5"/>
      <x:c r="F2" s="5"/>
      <x:c r="G2" s="5"/>
      <x:c r="H2" s="5"/>
      <x:c r="I2" s="5"/>
    </x:row>
    <x:row r="4">
      <x:c r="A4" s="32" t="str">
        <x:v>Channel</x:v>
      </x:c>
      <x:c r="B4" s="32" t="str">
        <x:v>Current Spend</x:v>
      </x:c>
      <x:c r="C4" s="32" t="str">
        <x:v>Attributed Revenue</x:v>
      </x:c>
      <x:c r="D4" s="32" t="str">
        <x:v>Incrementality Factor</x:v>
      </x:c>
      <x:c r="E4" s="32" t="str">
        <x:v>Pre-ad Contribution Margin %</x:v>
      </x:c>
      <x:c r="F4" s="32" t="str">
        <x:v>Max Planned Spend</x:v>
      </x:c>
      <x:c r="G4" s="32" t="str">
        <x:v>Spend Step</x:v>
      </x:c>
      <x:c r="H4" s="32" t="str">
        <x:v>Cash Constraint</x:v>
      </x:c>
      <x:c r="I4" s="32" t="str">
        <x:v>Notes</x:v>
      </x:c>
    </x:row>
    <x:row r="5">
      <x:c r="A5" s="15" t="str">
        <x:v>Google Search</x:v>
      </x:c>
      <x:c r="B5" s="33" t="n">
        <x:v>50000</x:v>
      </x:c>
      <x:c r="C5" s="33" t="n">
        <x:v>180000</x:v>
      </x:c>
      <x:c r="D5" s="34" t="n">
        <x:v>0.75</x:v>
      </x:c>
      <x:c r="E5" s="34" t="n">
        <x:v>0.55</x:v>
      </x:c>
      <x:c r="F5" s="33" t="n">
        <x:v>90000</x:v>
      </x:c>
      <x:c r="G5" s="33" t="n">
        <x:v>10000</x:v>
      </x:c>
      <x:c r="H5" s="33" t="n">
        <x:v>80000</x:v>
      </x:c>
      <x:c r="I5" s="15" t="str">
        <x:v>Example — replace</x:v>
      </x:c>
    </x:row>
    <x:row r="6">
      <x:c r="A6" s="15" t="str">
        <x:v>Meta</x:v>
      </x:c>
      <x:c r="B6" s="33" t="n">
        <x:v>70000</x:v>
      </x:c>
      <x:c r="C6" s="33" t="n">
        <x:v>210000</x:v>
      </x:c>
      <x:c r="D6" s="34" t="n">
        <x:v>0.82</x:v>
      </x:c>
      <x:c r="E6" s="34" t="n">
        <x:v>0.55</x:v>
      </x:c>
      <x:c r="F6" s="33" t="n">
        <x:v>130000</x:v>
      </x:c>
      <x:c r="G6" s="33" t="n">
        <x:v>15000</x:v>
      </x:c>
      <x:c r="H6" s="33" t="n">
        <x:v>120000</x:v>
      </x:c>
      <x:c r="I6" s="15" t="str">
        <x:v>Example — replace</x:v>
      </x:c>
    </x:row>
    <x:row r="7">
      <x:c r="A7" s="15" t="str">
        <x:v>TikTok</x:v>
      </x:c>
      <x:c r="B7" s="33" t="n">
        <x:v>25000</x:v>
      </x:c>
      <x:c r="C7" s="33" t="n">
        <x:v>65000</x:v>
      </x:c>
      <x:c r="D7" s="34" t="n">
        <x:v>1.05</x:v>
      </x:c>
      <x:c r="E7" s="34" t="n">
        <x:v>0.55</x:v>
      </x:c>
      <x:c r="F7" s="33" t="n">
        <x:v>60000</x:v>
      </x:c>
      <x:c r="G7" s="33" t="n">
        <x:v>10000</x:v>
      </x:c>
      <x:c r="H7" s="33" t="n">
        <x:v>50000</x:v>
      </x:c>
      <x:c r="I7" s="15" t="str">
        <x:v>Example — replace</x:v>
      </x:c>
    </x:row>
    <x:row r="8">
      <x:c r="A8" s="15" t="str">
        <x:v>YouTube</x:v>
      </x:c>
      <x:c r="B8" s="33" t="n">
        <x:v>20000</x:v>
      </x:c>
      <x:c r="C8" s="33" t="n">
        <x:v>50000</x:v>
      </x:c>
      <x:c r="D8" s="34" t="n">
        <x:v>0.95</x:v>
      </x:c>
      <x:c r="E8" s="34" t="n">
        <x:v>0.55</x:v>
      </x:c>
      <x:c r="F8" s="33" t="n">
        <x:v>50000</x:v>
      </x:c>
      <x:c r="G8" s="33" t="n">
        <x:v>10000</x:v>
      </x:c>
      <x:c r="H8" s="33" t="n">
        <x:v>45000</x:v>
      </x:c>
      <x:c r="I8" s="15" t="str">
        <x:v>Example — replace</x:v>
      </x:c>
    </x:row>
    <x:row r="9">
      <x:c r="A9" s="15" t="str">
        <x:v>Retail Media</x:v>
      </x:c>
      <x:c r="B9" s="33" t="n">
        <x:v>30000</x:v>
      </x:c>
      <x:c r="C9" s="33" t="n">
        <x:v>90000</x:v>
      </x:c>
      <x:c r="D9" s="34" t="n">
        <x:v>0.9</x:v>
      </x:c>
      <x:c r="E9" s="34" t="n">
        <x:v>0.48</x:v>
      </x:c>
      <x:c r="F9" s="33" t="n">
        <x:v>70000</x:v>
      </x:c>
      <x:c r="G9" s="33" t="n">
        <x:v>10000</x:v>
      </x:c>
      <x:c r="H9" s="33" t="n">
        <x:v>65000</x:v>
      </x:c>
      <x:c r="I9" s="15" t="str">
        <x:v>Example — replace</x:v>
      </x:c>
    </x:row>
  </x:sheetData>
  <x:mergeCells>
    <x:mergeCell ref="A1:I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4" hidden="0" customWidth="1"/>
    <x:col min="3" max="3" width="18" hidden="0" customWidth="1"/>
    <x:col min="4" max="4" width="14" hidden="0" customWidth="1"/>
    <x:col min="5" max="5" width="16" hidden="0" customWidth="1"/>
    <x:col min="6" max="6" width="18" hidden="0" customWidth="1"/>
    <x:col min="7" max="7" width="20" hidden="0" customWidth="1"/>
    <x:col min="8" max="8" width="22" hidden="0" customWidth="1"/>
    <x:col min="9" max="9" width="20" hidden="0" customWidth="1"/>
    <x:col min="10" max="10" width="12" hidden="0" customWidth="1"/>
    <x:col min="11" max="11" width="16" hidden="0" customWidth="1"/>
  </x:cols>
  <x:sheetData>
    <x:row r="1">
      <x:c r="A1" s="5" t="str">
        <x:v>Current Channel Economics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2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4">
      <x:c r="A4" s="21" t="str">
        <x:v>Channel</x:v>
      </x:c>
      <x:c r="B4" s="21" t="str">
        <x:v>Spend</x:v>
      </x:c>
      <x:c r="C4" s="21" t="str">
        <x:v>Attributed Revenue</x:v>
      </x:c>
      <x:c r="D4" s="21" t="str">
        <x:v>Platform ROAS</x:v>
      </x:c>
      <x:c r="E4" s="21" t="str">
        <x:v>Incrementality</x:v>
      </x:c>
      <x:c r="F4" s="21" t="str">
        <x:v>Incremental Revenue</x:v>
      </x:c>
      <x:c r="G4" s="21" t="str">
        <x:v>Pre-ad Contribution %</x:v>
      </x:c>
      <x:c r="H4" s="21" t="str">
        <x:v>Contribution Before Ads</x:v>
      </x:c>
      <x:c r="I4" s="21" t="str">
        <x:v>Contribution After Ads</x:v>
      </x:c>
      <x:c r="J4" s="21" t="str">
        <x:v>iROAS</x:v>
      </x:c>
      <x:c r="K4" s="21" t="str">
        <x:v>Break-even ROAS</x:v>
      </x:c>
    </x:row>
    <x:row r="5">
      <x:c r="A5" t="str">
        <x:f>Inputs!A5</x:f>
        <x:v>Google Search</x:v>
      </x:c>
      <x:c r="B5" s="38" t="n">
        <x:f>Inputs!B5</x:f>
        <x:v>50000</x:v>
      </x:c>
      <x:c r="C5" s="38" t="n">
        <x:f>Inputs!C5</x:f>
        <x:v>180000</x:v>
      </x:c>
      <x:c r="D5" s="40" t="n">
        <x:f>IF(B5=0,0,C5/B5)</x:f>
        <x:v>3.6</x:v>
      </x:c>
      <x:c r="E5" s="40" t="n">
        <x:f>Inputs!D5</x:f>
        <x:v>0.75</x:v>
      </x:c>
      <x:c r="F5" s="38" t="n">
        <x:f>C5*E5</x:f>
        <x:v>135000</x:v>
      </x:c>
      <x:c r="G5" s="38" t="n">
        <x:f>Inputs!E5</x:f>
        <x:v>0.55</x:v>
      </x:c>
      <x:c r="H5" s="38" t="n">
        <x:f>F5*G5</x:f>
        <x:v>74250</x:v>
      </x:c>
      <x:c r="I5" s="38" t="n">
        <x:f>H5-B5</x:f>
        <x:v>24250</x:v>
      </x:c>
      <x:c r="J5" s="42" t="n">
        <x:f>IF(B5=0,0,F5/B5)</x:f>
        <x:v>2.7</x:v>
      </x:c>
      <x:c r="K5" s="42" t="n">
        <x:f>IF(G5=0,0,1/G5)</x:f>
        <x:v>1.8181818181818181</x:v>
      </x:c>
    </x:row>
    <x:row r="6">
      <x:c r="A6" t="str">
        <x:f>Inputs!A6</x:f>
        <x:v>Meta</x:v>
      </x:c>
      <x:c r="B6" s="38" t="n">
        <x:f>Inputs!B6</x:f>
        <x:v>70000</x:v>
      </x:c>
      <x:c r="C6" s="38" t="n">
        <x:f>Inputs!C6</x:f>
        <x:v>210000</x:v>
      </x:c>
      <x:c r="D6" s="40" t="n">
        <x:f>IF(B6=0,0,C6/B6)</x:f>
        <x:v>3</x:v>
      </x:c>
      <x:c r="E6" s="40" t="n">
        <x:f>Inputs!D6</x:f>
        <x:v>0.82</x:v>
      </x:c>
      <x:c r="F6" s="38" t="n">
        <x:f>C6*E6</x:f>
        <x:v>172200</x:v>
      </x:c>
      <x:c r="G6" s="38" t="n">
        <x:f>Inputs!E6</x:f>
        <x:v>0.55</x:v>
      </x:c>
      <x:c r="H6" s="38" t="n">
        <x:f>F6*G6</x:f>
        <x:v>94710.00000000001</x:v>
      </x:c>
      <x:c r="I6" s="38" t="n">
        <x:f>H6-B6</x:f>
        <x:v>24710.000000000015</x:v>
      </x:c>
      <x:c r="J6" s="42" t="n">
        <x:f>IF(B6=0,0,F6/B6)</x:f>
        <x:v>2.46</x:v>
      </x:c>
      <x:c r="K6" s="42" t="n">
        <x:f>IF(G6=0,0,1/G6)</x:f>
        <x:v>1.8181818181818181</x:v>
      </x:c>
    </x:row>
    <x:row r="7">
      <x:c r="A7" t="str">
        <x:f>Inputs!A7</x:f>
        <x:v>TikTok</x:v>
      </x:c>
      <x:c r="B7" s="38" t="n">
        <x:f>Inputs!B7</x:f>
        <x:v>25000</x:v>
      </x:c>
      <x:c r="C7" s="38" t="n">
        <x:f>Inputs!C7</x:f>
        <x:v>65000</x:v>
      </x:c>
      <x:c r="D7" s="40" t="n">
        <x:f>IF(B7=0,0,C7/B7)</x:f>
        <x:v>2.6</x:v>
      </x:c>
      <x:c r="E7" s="40" t="n">
        <x:f>Inputs!D7</x:f>
        <x:v>1.05</x:v>
      </x:c>
      <x:c r="F7" s="38" t="n">
        <x:f>C7*E7</x:f>
        <x:v>68250</x:v>
      </x:c>
      <x:c r="G7" s="38" t="n">
        <x:f>Inputs!E7</x:f>
        <x:v>0.55</x:v>
      </x:c>
      <x:c r="H7" s="38" t="n">
        <x:f>F7*G7</x:f>
        <x:v>37537.5</x:v>
      </x:c>
      <x:c r="I7" s="38" t="n">
        <x:f>H7-B7</x:f>
        <x:v>12537.5</x:v>
      </x:c>
      <x:c r="J7" s="42" t="n">
        <x:f>IF(B7=0,0,F7/B7)</x:f>
        <x:v>2.73</x:v>
      </x:c>
      <x:c r="K7" s="42" t="n">
        <x:f>IF(G7=0,0,1/G7)</x:f>
        <x:v>1.8181818181818181</x:v>
      </x:c>
    </x:row>
    <x:row r="8">
      <x:c r="A8" t="str">
        <x:f>Inputs!A8</x:f>
        <x:v>YouTube</x:v>
      </x:c>
      <x:c r="B8" s="38" t="n">
        <x:f>Inputs!B8</x:f>
        <x:v>20000</x:v>
      </x:c>
      <x:c r="C8" s="38" t="n">
        <x:f>Inputs!C8</x:f>
        <x:v>50000</x:v>
      </x:c>
      <x:c r="D8" s="40" t="n">
        <x:f>IF(B8=0,0,C8/B8)</x:f>
        <x:v>2.5</x:v>
      </x:c>
      <x:c r="E8" s="40" t="n">
        <x:f>Inputs!D8</x:f>
        <x:v>0.95</x:v>
      </x:c>
      <x:c r="F8" s="38" t="n">
        <x:f>C8*E8</x:f>
        <x:v>47500</x:v>
      </x:c>
      <x:c r="G8" s="38" t="n">
        <x:f>Inputs!E8</x:f>
        <x:v>0.55</x:v>
      </x:c>
      <x:c r="H8" s="38" t="n">
        <x:f>F8*G8</x:f>
        <x:v>26125.000000000004</x:v>
      </x:c>
      <x:c r="I8" s="38" t="n">
        <x:f>H8-B8</x:f>
        <x:v>6125.000000000004</x:v>
      </x:c>
      <x:c r="J8" s="42" t="n">
        <x:f>IF(B8=0,0,F8/B8)</x:f>
        <x:v>2.375</x:v>
      </x:c>
      <x:c r="K8" s="42" t="n">
        <x:f>IF(G8=0,0,1/G8)</x:f>
        <x:v>1.8181818181818181</x:v>
      </x:c>
    </x:row>
    <x:row r="9">
      <x:c r="A9" t="str">
        <x:f>Inputs!A9</x:f>
        <x:v>Retail Media</x:v>
      </x:c>
      <x:c r="B9" s="38" t="n">
        <x:f>Inputs!B9</x:f>
        <x:v>30000</x:v>
      </x:c>
      <x:c r="C9" s="38" t="n">
        <x:f>Inputs!C9</x:f>
        <x:v>90000</x:v>
      </x:c>
      <x:c r="D9" s="40" t="n">
        <x:f>IF(B9=0,0,C9/B9)</x:f>
        <x:v>3</x:v>
      </x:c>
      <x:c r="E9" s="40" t="n">
        <x:f>Inputs!D9</x:f>
        <x:v>0.9</x:v>
      </x:c>
      <x:c r="F9" s="38" t="n">
        <x:f>C9*E9</x:f>
        <x:v>81000</x:v>
      </x:c>
      <x:c r="G9" s="38" t="n">
        <x:f>Inputs!E9</x:f>
        <x:v>0.48</x:v>
      </x:c>
      <x:c r="H9" s="38" t="n">
        <x:f>F9*G9</x:f>
        <x:v>38880</x:v>
      </x:c>
      <x:c r="I9" s="38" t="n">
        <x:f>H9-B9</x:f>
        <x:v>8880</x:v>
      </x:c>
      <x:c r="J9" s="42" t="n">
        <x:f>IF(B9=0,0,F9/B9)</x:f>
        <x:v>2.7</x:v>
      </x:c>
      <x:c r="K9" s="42" t="n">
        <x:f>IF(G9=0,0,1/G9)</x:f>
        <x:v>2.0833333333333335</x:v>
      </x:c>
    </x:row>
  </x:sheetData>
  <x:mergeCells>
    <x:mergeCell ref="A1:K2"/>
  </x:mergeCells>
  <x:conditionalFormatting sqref="I5:I9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0" hidden="0" customWidth="1"/>
    <x:col min="3" max="3" width="18" hidden="0" customWidth="1"/>
    <x:col min="4" max="4" width="22" hidden="0" customWidth="1"/>
    <x:col min="5" max="5" width="18" hidden="0" customWidth="1"/>
    <x:col min="6" max="6" width="20" hidden="0" customWidth="1"/>
    <x:col min="7" max="7" width="18" hidden="0" customWidth="1"/>
    <x:col min="8" max="8" width="20" hidden="0" customWidth="1"/>
    <x:col min="9" max="9" width="10" hidden="0" customWidth="1"/>
    <x:col min="10" max="10" width="36" hidden="0" customWidth="1"/>
  </x:cols>
  <x:sheetData>
    <x:row r="1">
      <x:c r="A1" s="5" t="str">
        <x:v>Marginal Spend Tranches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4">
      <x:c r="A4" s="32" t="str">
        <x:v>Channel</x:v>
      </x:c>
      <x:c r="B4" s="32" t="str">
        <x:v>Tranche #</x:v>
      </x:c>
      <x:c r="C4" s="32" t="str">
        <x:v>Incremental Spend</x:v>
      </x:c>
      <x:c r="D4" s="32" t="str">
        <x:v>Predicted Marginal ROAS</x:v>
      </x:c>
      <x:c r="E4" s="32" t="str">
        <x:v>Incrementality Factor</x:v>
      </x:c>
      <x:c r="F4" s="32" t="str">
        <x:v>Pre-ad Contribution %</x:v>
      </x:c>
      <x:c r="G4" s="32" t="str">
        <x:v>Incremental Revenue</x:v>
      </x:c>
      <x:c r="H4" s="32" t="str">
        <x:v>Marginal Contribution</x:v>
      </x:c>
      <x:c r="I4" s="32" t="str">
        <x:v>Invest?</x:v>
      </x:c>
      <x:c r="J4" s="32" t="str">
        <x:v>Notes</x:v>
      </x:c>
    </x:row>
    <x:row r="5">
      <x:c r="A5" s="15" t="str">
        <x:v>Google Search</x:v>
      </x:c>
      <x:c r="B5" s="15" t="n">
        <x:v>1</x:v>
      </x:c>
      <x:c r="C5" s="33" t="n">
        <x:v>10000</x:v>
      </x:c>
      <x:c r="D5" s="46" t="n">
        <x:v>3</x:v>
      </x:c>
      <x:c r="E5" s="47" t="n">
        <x:f>Inputs!D5</x:f>
        <x:v>0.75</x:v>
      </x:c>
      <x:c r="F5" s="47" t="n">
        <x:f>Inputs!E5</x:f>
        <x:v>0.55</x:v>
      </x:c>
      <x:c r="G5" s="48" t="n">
        <x:f>C5*D5*E5</x:f>
        <x:v>22500</x:v>
      </x:c>
      <x:c r="H5" s="48" t="n">
        <x:f>G5*F5-C5</x:f>
        <x:v>2375.000000000002</x:v>
      </x:c>
      <x:c r="I5" s="15" t="str">
        <x:f>IF(H5&gt;0,"YES","NO")</x:f>
        <x:v>YES</x:v>
      </x:c>
      <x:c r="J5" s="15" t="str">
        <x:v>Example — replace predicted marginal ROAS</x:v>
      </x:c>
    </x:row>
    <x:row r="6">
      <x:c r="A6" s="15" t="str">
        <x:v>Google Search</x:v>
      </x:c>
      <x:c r="B6" s="15" t="n">
        <x:v>2</x:v>
      </x:c>
      <x:c r="C6" s="33" t="n">
        <x:v>10000</x:v>
      </x:c>
      <x:c r="D6" s="46" t="n">
        <x:v>2.6</x:v>
      </x:c>
      <x:c r="E6" s="47" t="n">
        <x:f>Inputs!D5</x:f>
        <x:v>0.75</x:v>
      </x:c>
      <x:c r="F6" s="47" t="n">
        <x:f>Inputs!E5</x:f>
        <x:v>0.55</x:v>
      </x:c>
      <x:c r="G6" s="48" t="n">
        <x:f>C6*D6*E6</x:f>
        <x:v>19500</x:v>
      </x:c>
      <x:c r="H6" s="48" t="n">
        <x:f>G6*F6-C6</x:f>
        <x:v>725</x:v>
      </x:c>
      <x:c r="I6" s="15" t="str">
        <x:f>IF(H6&gt;0,"YES","NO")</x:f>
        <x:v>YES</x:v>
      </x:c>
      <x:c r="J6" s="15" t="str">
        <x:v>Example — replace predicted marginal ROAS</x:v>
      </x:c>
    </x:row>
    <x:row r="7">
      <x:c r="A7" s="15" t="str">
        <x:v>Google Search</x:v>
      </x:c>
      <x:c r="B7" s="15" t="n">
        <x:v>3</x:v>
      </x:c>
      <x:c r="C7" s="33" t="n">
        <x:v>10000</x:v>
      </x:c>
      <x:c r="D7" s="46" t="n">
        <x:v>2.2</x:v>
      </x:c>
      <x:c r="E7" s="47" t="n">
        <x:f>Inputs!D5</x:f>
        <x:v>0.75</x:v>
      </x:c>
      <x:c r="F7" s="47" t="n">
        <x:f>Inputs!E5</x:f>
        <x:v>0.55</x:v>
      </x:c>
      <x:c r="G7" s="48" t="n">
        <x:f>C7*D7*E7</x:f>
        <x:v>16500</x:v>
      </x:c>
      <x:c r="H7" s="48" t="n">
        <x:f>G7*F7-C7</x:f>
        <x:v>-925</x:v>
      </x:c>
      <x:c r="I7" s="15" t="str">
        <x:f>IF(H7&gt;0,"YES","NO")</x:f>
        <x:v>NO</x:v>
      </x:c>
      <x:c r="J7" s="15" t="str">
        <x:v>Example — replace predicted marginal ROAS</x:v>
      </x:c>
    </x:row>
    <x:row r="8">
      <x:c r="A8" s="15" t="str">
        <x:v>Google Search</x:v>
      </x:c>
      <x:c r="B8" s="15" t="n">
        <x:v>4</x:v>
      </x:c>
      <x:c r="C8" s="33" t="n">
        <x:v>10000</x:v>
      </x:c>
      <x:c r="D8" s="46" t="n">
        <x:v>1.9</x:v>
      </x:c>
      <x:c r="E8" s="47" t="n">
        <x:f>Inputs!D5</x:f>
        <x:v>0.75</x:v>
      </x:c>
      <x:c r="F8" s="47" t="n">
        <x:f>Inputs!E5</x:f>
        <x:v>0.55</x:v>
      </x:c>
      <x:c r="G8" s="48" t="n">
        <x:f>C8*D8*E8</x:f>
        <x:v>14250</x:v>
      </x:c>
      <x:c r="H8" s="48" t="n">
        <x:f>G8*F8-C8</x:f>
        <x:v>-2162.499999999999</x:v>
      </x:c>
      <x:c r="I8" s="15" t="str">
        <x:f>IF(H8&gt;0,"YES","NO")</x:f>
        <x:v>NO</x:v>
      </x:c>
      <x:c r="J8" s="15" t="str">
        <x:v>Example — replace predicted marginal ROAS</x:v>
      </x:c>
    </x:row>
    <x:row r="9">
      <x:c r="A9" s="15" t="str">
        <x:v>Meta</x:v>
      </x:c>
      <x:c r="B9" s="15" t="n">
        <x:v>1</x:v>
      </x:c>
      <x:c r="C9" s="33" t="n">
        <x:v>10000</x:v>
      </x:c>
      <x:c r="D9" s="46" t="n">
        <x:v>2.8</x:v>
      </x:c>
      <x:c r="E9" s="47" t="n">
        <x:f>Inputs!D6</x:f>
        <x:v>0.82</x:v>
      </x:c>
      <x:c r="F9" s="47" t="n">
        <x:f>Inputs!E6</x:f>
        <x:v>0.55</x:v>
      </x:c>
      <x:c r="G9" s="48" t="n">
        <x:f>C9*D9*E9</x:f>
        <x:v>22960</x:v>
      </x:c>
      <x:c r="H9" s="48" t="n">
        <x:f>G9*F9-C9</x:f>
        <x:v>2628.000000000002</x:v>
      </x:c>
      <x:c r="I9" s="15" t="str">
        <x:f>IF(H9&gt;0,"YES","NO")</x:f>
        <x:v>YES</x:v>
      </x:c>
      <x:c r="J9" s="15" t="str">
        <x:v>Example — replace predicted marginal ROAS</x:v>
      </x:c>
    </x:row>
    <x:row r="10">
      <x:c r="A10" s="15" t="str">
        <x:v>Meta</x:v>
      </x:c>
      <x:c r="B10" s="15" t="n">
        <x:v>2</x:v>
      </x:c>
      <x:c r="C10" s="33" t="n">
        <x:v>10000</x:v>
      </x:c>
      <x:c r="D10" s="46" t="n">
        <x:v>2.5</x:v>
      </x:c>
      <x:c r="E10" s="47" t="n">
        <x:f>Inputs!D6</x:f>
        <x:v>0.82</x:v>
      </x:c>
      <x:c r="F10" s="47" t="n">
        <x:f>Inputs!E6</x:f>
        <x:v>0.55</x:v>
      </x:c>
      <x:c r="G10" s="48" t="n">
        <x:f>C10*D10*E10</x:f>
        <x:v>20500</x:v>
      </x:c>
      <x:c r="H10" s="48" t="n">
        <x:f>G10*F10-C10</x:f>
        <x:v>1275.0000000000018</x:v>
      </x:c>
      <x:c r="I10" s="15" t="str">
        <x:f>IF(H10&gt;0,"YES","NO")</x:f>
        <x:v>YES</x:v>
      </x:c>
      <x:c r="J10" s="15" t="str">
        <x:v>Example — replace predicted marginal ROAS</x:v>
      </x:c>
    </x:row>
    <x:row r="11">
      <x:c r="A11" s="15" t="str">
        <x:v>Meta</x:v>
      </x:c>
      <x:c r="B11" s="15" t="n">
        <x:v>3</x:v>
      </x:c>
      <x:c r="C11" s="33" t="n">
        <x:v>10000</x:v>
      </x:c>
      <x:c r="D11" s="46" t="n">
        <x:v>2.1</x:v>
      </x:c>
      <x:c r="E11" s="47" t="n">
        <x:f>Inputs!D6</x:f>
        <x:v>0.82</x:v>
      </x:c>
      <x:c r="F11" s="47" t="n">
        <x:f>Inputs!E6</x:f>
        <x:v>0.55</x:v>
      </x:c>
      <x:c r="G11" s="48" t="n">
        <x:f>C11*D11*E11</x:f>
        <x:v>17220</x:v>
      </x:c>
      <x:c r="H11" s="48" t="n">
        <x:f>G11*F11-C11</x:f>
        <x:v>-529</x:v>
      </x:c>
      <x:c r="I11" s="15" t="str">
        <x:f>IF(H11&gt;0,"YES","NO")</x:f>
        <x:v>NO</x:v>
      </x:c>
      <x:c r="J11" s="15" t="str">
        <x:v>Example — replace predicted marginal ROAS</x:v>
      </x:c>
    </x:row>
    <x:row r="12">
      <x:c r="A12" s="15" t="str">
        <x:v>Meta</x:v>
      </x:c>
      <x:c r="B12" s="15" t="n">
        <x:v>4</x:v>
      </x:c>
      <x:c r="C12" s="33" t="n">
        <x:v>10000</x:v>
      </x:c>
      <x:c r="D12" s="46" t="n">
        <x:v>1.8</x:v>
      </x:c>
      <x:c r="E12" s="47" t="n">
        <x:f>Inputs!D6</x:f>
        <x:v>0.82</x:v>
      </x:c>
      <x:c r="F12" s="47" t="n">
        <x:f>Inputs!E6</x:f>
        <x:v>0.55</x:v>
      </x:c>
      <x:c r="G12" s="48" t="n">
        <x:f>C12*D12*E12</x:f>
        <x:v>14760</x:v>
      </x:c>
      <x:c r="H12" s="48" t="n">
        <x:f>G12*F12-C12</x:f>
        <x:v>-1881.999999999999</x:v>
      </x:c>
      <x:c r="I12" s="15" t="str">
        <x:f>IF(H12&gt;0,"YES","NO")</x:f>
        <x:v>NO</x:v>
      </x:c>
      <x:c r="J12" s="15" t="str">
        <x:v>Example — replace predicted marginal ROAS</x:v>
      </x:c>
    </x:row>
    <x:row r="13">
      <x:c r="A13" s="15" t="str">
        <x:v>TikTok</x:v>
      </x:c>
      <x:c r="B13" s="15" t="n">
        <x:v>1</x:v>
      </x:c>
      <x:c r="C13" s="33" t="n">
        <x:v>10000</x:v>
      </x:c>
      <x:c r="D13" s="46" t="n">
        <x:v>2.3</x:v>
      </x:c>
      <x:c r="E13" s="47" t="n">
        <x:f>Inputs!D7</x:f>
        <x:v>1.05</x:v>
      </x:c>
      <x:c r="F13" s="47" t="n">
        <x:f>Inputs!E7</x:f>
        <x:v>0.55</x:v>
      </x:c>
      <x:c r="G13" s="48" t="n">
        <x:f>C13*D13*E13</x:f>
        <x:v>24150</x:v>
      </x:c>
      <x:c r="H13" s="48" t="n">
        <x:f>G13*F13-C13</x:f>
        <x:v>3282.500000000002</x:v>
      </x:c>
      <x:c r="I13" s="15" t="str">
        <x:f>IF(H13&gt;0,"YES","NO")</x:f>
        <x:v>YES</x:v>
      </x:c>
      <x:c r="J13" s="15" t="str">
        <x:v>Example — replace predicted marginal ROAS</x:v>
      </x:c>
    </x:row>
    <x:row r="14">
      <x:c r="A14" s="15" t="str">
        <x:v>TikTok</x:v>
      </x:c>
      <x:c r="B14" s="15" t="n">
        <x:v>2</x:v>
      </x:c>
      <x:c r="C14" s="33" t="n">
        <x:v>10000</x:v>
      </x:c>
      <x:c r="D14" s="46" t="n">
        <x:v>2</x:v>
      </x:c>
      <x:c r="E14" s="47" t="n">
        <x:f>Inputs!D7</x:f>
        <x:v>1.05</x:v>
      </x:c>
      <x:c r="F14" s="47" t="n">
        <x:f>Inputs!E7</x:f>
        <x:v>0.55</x:v>
      </x:c>
      <x:c r="G14" s="48" t="n">
        <x:f>C14*D14*E14</x:f>
        <x:v>21000</x:v>
      </x:c>
      <x:c r="H14" s="48" t="n">
        <x:f>G14*F14-C14</x:f>
        <x:v>1550.0000000000018</x:v>
      </x:c>
      <x:c r="I14" s="15" t="str">
        <x:f>IF(H14&gt;0,"YES","NO")</x:f>
        <x:v>YES</x:v>
      </x:c>
      <x:c r="J14" s="15" t="str">
        <x:v>Example — replace predicted marginal ROAS</x:v>
      </x:c>
    </x:row>
    <x:row r="15">
      <x:c r="A15" s="15" t="str">
        <x:v>TikTok</x:v>
      </x:c>
      <x:c r="B15" s="15" t="n">
        <x:v>3</x:v>
      </x:c>
      <x:c r="C15" s="33" t="n">
        <x:v>10000</x:v>
      </x:c>
      <x:c r="D15" s="46" t="n">
        <x:v>1.7</x:v>
      </x:c>
      <x:c r="E15" s="47" t="n">
        <x:f>Inputs!D7</x:f>
        <x:v>1.05</x:v>
      </x:c>
      <x:c r="F15" s="47" t="n">
        <x:f>Inputs!E7</x:f>
        <x:v>0.55</x:v>
      </x:c>
      <x:c r="G15" s="48" t="n">
        <x:f>C15*D15*E15</x:f>
        <x:v>17850</x:v>
      </x:c>
      <x:c r="H15" s="48" t="n">
        <x:f>G15*F15-C15</x:f>
        <x:v>-182.5</x:v>
      </x:c>
      <x:c r="I15" s="15" t="str">
        <x:f>IF(H15&gt;0,"YES","NO")</x:f>
        <x:v>NO</x:v>
      </x:c>
      <x:c r="J15" s="15" t="str">
        <x:v>Example — replace predicted marginal ROAS</x:v>
      </x:c>
    </x:row>
    <x:row r="16">
      <x:c r="A16" s="15" t="str">
        <x:v>TikTok</x:v>
      </x:c>
      <x:c r="B16" s="15" t="n">
        <x:v>4</x:v>
      </x:c>
      <x:c r="C16" s="33" t="n">
        <x:v>10000</x:v>
      </x:c>
      <x:c r="D16" s="46" t="n">
        <x:v>1.5</x:v>
      </x:c>
      <x:c r="E16" s="47" t="n">
        <x:f>Inputs!D7</x:f>
        <x:v>1.05</x:v>
      </x:c>
      <x:c r="F16" s="47" t="n">
        <x:f>Inputs!E7</x:f>
        <x:v>0.55</x:v>
      </x:c>
      <x:c r="G16" s="48" t="n">
        <x:f>C16*D16*E16</x:f>
        <x:v>15750</x:v>
      </x:c>
      <x:c r="H16" s="48" t="n">
        <x:f>G16*F16-C16</x:f>
        <x:v>-1337.5</x:v>
      </x:c>
      <x:c r="I16" s="15" t="str">
        <x:f>IF(H16&gt;0,"YES","NO")</x:f>
        <x:v>NO</x:v>
      </x:c>
      <x:c r="J16" s="15" t="str">
        <x:v>Example — replace predicted marginal ROAS</x:v>
      </x:c>
    </x:row>
    <x:row r="17">
      <x:c r="A17" s="15" t="str">
        <x:v>YouTube</x:v>
      </x:c>
      <x:c r="B17" s="15" t="n">
        <x:v>1</x:v>
      </x:c>
      <x:c r="C17" s="33" t="n">
        <x:v>10000</x:v>
      </x:c>
      <x:c r="D17" s="46" t="n">
        <x:v>2.4</x:v>
      </x:c>
      <x:c r="E17" s="47" t="n">
        <x:f>Inputs!D8</x:f>
        <x:v>0.95</x:v>
      </x:c>
      <x:c r="F17" s="47" t="n">
        <x:f>Inputs!E8</x:f>
        <x:v>0.55</x:v>
      </x:c>
      <x:c r="G17" s="48" t="n">
        <x:f>C17*D17*E17</x:f>
        <x:v>22800</x:v>
      </x:c>
      <x:c r="H17" s="48" t="n">
        <x:f>G17*F17-C17</x:f>
        <x:v>2540.000000000002</x:v>
      </x:c>
      <x:c r="I17" s="15" t="str">
        <x:f>IF(H17&gt;0,"YES","NO")</x:f>
        <x:v>YES</x:v>
      </x:c>
      <x:c r="J17" s="15" t="str">
        <x:v>Example — replace predicted marginal ROAS</x:v>
      </x:c>
    </x:row>
    <x:row r="18">
      <x:c r="A18" s="15" t="str">
        <x:v>YouTube</x:v>
      </x:c>
      <x:c r="B18" s="15" t="n">
        <x:v>2</x:v>
      </x:c>
      <x:c r="C18" s="33" t="n">
        <x:v>10000</x:v>
      </x:c>
      <x:c r="D18" s="46" t="n">
        <x:v>2.1</x:v>
      </x:c>
      <x:c r="E18" s="47" t="n">
        <x:f>Inputs!D8</x:f>
        <x:v>0.95</x:v>
      </x:c>
      <x:c r="F18" s="47" t="n">
        <x:f>Inputs!E8</x:f>
        <x:v>0.55</x:v>
      </x:c>
      <x:c r="G18" s="48" t="n">
        <x:f>C18*D18*E18</x:f>
        <x:v>19950</x:v>
      </x:c>
      <x:c r="H18" s="48" t="n">
        <x:f>G18*F18-C18</x:f>
        <x:v>972.5</x:v>
      </x:c>
      <x:c r="I18" s="15" t="str">
        <x:f>IF(H18&gt;0,"YES","NO")</x:f>
        <x:v>YES</x:v>
      </x:c>
      <x:c r="J18" s="15" t="str">
        <x:v>Example — replace predicted marginal ROAS</x:v>
      </x:c>
    </x:row>
    <x:row r="19">
      <x:c r="A19" s="15" t="str">
        <x:v>YouTube</x:v>
      </x:c>
      <x:c r="B19" s="15" t="n">
        <x:v>3</x:v>
      </x:c>
      <x:c r="C19" s="33" t="n">
        <x:v>10000</x:v>
      </x:c>
      <x:c r="D19" s="46" t="n">
        <x:v>1.8</x:v>
      </x:c>
      <x:c r="E19" s="47" t="n">
        <x:f>Inputs!D8</x:f>
        <x:v>0.95</x:v>
      </x:c>
      <x:c r="F19" s="47" t="n">
        <x:f>Inputs!E8</x:f>
        <x:v>0.55</x:v>
      </x:c>
      <x:c r="G19" s="48" t="n">
        <x:f>C19*D19*E19</x:f>
        <x:v>17100</x:v>
      </x:c>
      <x:c r="H19" s="48" t="n">
        <x:f>G19*F19-C19</x:f>
        <x:v>-595</x:v>
      </x:c>
      <x:c r="I19" s="15" t="str">
        <x:f>IF(H19&gt;0,"YES","NO")</x:f>
        <x:v>NO</x:v>
      </x:c>
      <x:c r="J19" s="15" t="str">
        <x:v>Example — replace predicted marginal ROAS</x:v>
      </x:c>
    </x:row>
    <x:row r="20">
      <x:c r="A20" s="15" t="str">
        <x:v>YouTube</x:v>
      </x:c>
      <x:c r="B20" s="15" t="n">
        <x:v>4</x:v>
      </x:c>
      <x:c r="C20" s="33" t="n">
        <x:v>10000</x:v>
      </x:c>
      <x:c r="D20" s="46" t="n">
        <x:v>1.6</x:v>
      </x:c>
      <x:c r="E20" s="47" t="n">
        <x:f>Inputs!D8</x:f>
        <x:v>0.95</x:v>
      </x:c>
      <x:c r="F20" s="47" t="n">
        <x:f>Inputs!E8</x:f>
        <x:v>0.55</x:v>
      </x:c>
      <x:c r="G20" s="48" t="n">
        <x:f>C20*D20*E20</x:f>
        <x:v>15200</x:v>
      </x:c>
      <x:c r="H20" s="48" t="n">
        <x:f>G20*F20-C20</x:f>
        <x:v>-1640</x:v>
      </x:c>
      <x:c r="I20" s="15" t="str">
        <x:f>IF(H20&gt;0,"YES","NO")</x:f>
        <x:v>NO</x:v>
      </x:c>
      <x:c r="J20" s="15" t="str">
        <x:v>Example — replace predicted marginal ROAS</x:v>
      </x:c>
    </x:row>
    <x:row r="21">
      <x:c r="A21" s="15" t="str">
        <x:v>Retail Media</x:v>
      </x:c>
      <x:c r="B21" s="15" t="n">
        <x:v>1</x:v>
      </x:c>
      <x:c r="C21" s="33" t="n">
        <x:v>10000</x:v>
      </x:c>
      <x:c r="D21" s="46" t="n">
        <x:v>2.7</x:v>
      </x:c>
      <x:c r="E21" s="47" t="n">
        <x:f>Inputs!D9</x:f>
        <x:v>0.9</x:v>
      </x:c>
      <x:c r="F21" s="47" t="n">
        <x:f>Inputs!E9</x:f>
        <x:v>0.48</x:v>
      </x:c>
      <x:c r="G21" s="48" t="n">
        <x:f>C21*D21*E21</x:f>
        <x:v>24300</x:v>
      </x:c>
      <x:c r="H21" s="48" t="n">
        <x:f>G21*F21-C21</x:f>
        <x:v>1664</x:v>
      </x:c>
      <x:c r="I21" s="15" t="str">
        <x:f>IF(H21&gt;0,"YES","NO")</x:f>
        <x:v>YES</x:v>
      </x:c>
      <x:c r="J21" s="15" t="str">
        <x:v>Example — replace predicted marginal ROAS</x:v>
      </x:c>
    </x:row>
    <x:row r="22">
      <x:c r="A22" s="15" t="str">
        <x:v>Retail Media</x:v>
      </x:c>
      <x:c r="B22" s="15" t="n">
        <x:v>2</x:v>
      </x:c>
      <x:c r="C22" s="33" t="n">
        <x:v>10000</x:v>
      </x:c>
      <x:c r="D22" s="46" t="n">
        <x:v>2.4</x:v>
      </x:c>
      <x:c r="E22" s="47" t="n">
        <x:f>Inputs!D9</x:f>
        <x:v>0.9</x:v>
      </x:c>
      <x:c r="F22" s="47" t="n">
        <x:f>Inputs!E9</x:f>
        <x:v>0.48</x:v>
      </x:c>
      <x:c r="G22" s="48" t="n">
        <x:f>C22*D22*E22</x:f>
        <x:v>21600</x:v>
      </x:c>
      <x:c r="H22" s="48" t="n">
        <x:f>G22*F22-C22</x:f>
        <x:v>368</x:v>
      </x:c>
      <x:c r="I22" s="15" t="str">
        <x:f>IF(H22&gt;0,"YES","NO")</x:f>
        <x:v>YES</x:v>
      </x:c>
      <x:c r="J22" s="15" t="str">
        <x:v>Example — replace predicted marginal ROAS</x:v>
      </x:c>
    </x:row>
    <x:row r="23">
      <x:c r="A23" s="15" t="str">
        <x:v>Retail Media</x:v>
      </x:c>
      <x:c r="B23" s="15" t="n">
        <x:v>3</x:v>
      </x:c>
      <x:c r="C23" s="33" t="n">
        <x:v>10000</x:v>
      </x:c>
      <x:c r="D23" s="46" t="n">
        <x:v>2</x:v>
      </x:c>
      <x:c r="E23" s="47" t="n">
        <x:f>Inputs!D9</x:f>
        <x:v>0.9</x:v>
      </x:c>
      <x:c r="F23" s="47" t="n">
        <x:f>Inputs!E9</x:f>
        <x:v>0.48</x:v>
      </x:c>
      <x:c r="G23" s="48" t="n">
        <x:f>C23*D23*E23</x:f>
        <x:v>18000</x:v>
      </x:c>
      <x:c r="H23" s="48" t="n">
        <x:f>G23*F23-C23</x:f>
        <x:v>-1360</x:v>
      </x:c>
      <x:c r="I23" s="15" t="str">
        <x:f>IF(H23&gt;0,"YES","NO")</x:f>
        <x:v>NO</x:v>
      </x:c>
      <x:c r="J23" s="15" t="str">
        <x:v>Example — replace predicted marginal ROAS</x:v>
      </x:c>
    </x:row>
    <x:row r="24">
      <x:c r="A24" s="15" t="str">
        <x:v>Retail Media</x:v>
      </x:c>
      <x:c r="B24" s="15" t="n">
        <x:v>4</x:v>
      </x:c>
      <x:c r="C24" s="33" t="n">
        <x:v>10000</x:v>
      </x:c>
      <x:c r="D24" s="46" t="n">
        <x:v>1.7</x:v>
      </x:c>
      <x:c r="E24" s="47" t="n">
        <x:f>Inputs!D9</x:f>
        <x:v>0.9</x:v>
      </x:c>
      <x:c r="F24" s="47" t="n">
        <x:f>Inputs!E9</x:f>
        <x:v>0.48</x:v>
      </x:c>
      <x:c r="G24" s="48" t="n">
        <x:f>C24*D24*E24</x:f>
        <x:v>15300</x:v>
      </x:c>
      <x:c r="H24" s="48" t="n">
        <x:f>G24*F24-C24</x:f>
        <x:v>-2656</x:v>
      </x:c>
      <x:c r="I24" s="15" t="str">
        <x:f>IF(H24&gt;0,"YES","NO")</x:f>
        <x:v>NO</x:v>
      </x:c>
      <x:c r="J24" s="15" t="str">
        <x:v>Example — replace predicted marginal ROAS</x:v>
      </x:c>
    </x:row>
  </x:sheetData>
  <x:mergeCells>
    <x:mergeCell ref="A1:J2"/>
  </x:mergeCells>
  <x:conditionalFormatting sqref="I5:I24">
    <x:cfRule type="expression" dxfId="0" priority="1">
      <x:formula>I5="YES"</x:formula>
    </x:cfRule>
    <x:cfRule type="expression" dxfId="1" priority="2">
      <x:formula>I5="NO"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4" hidden="0" customWidth="1"/>
    <x:col min="3" max="3" width="20" hidden="0" customWidth="1"/>
    <x:col min="4" max="4" width="28" hidden="0" customWidth="1"/>
    <x:col min="5" max="5" width="18" hidden="0" customWidth="1"/>
    <x:col min="6" max="6" width="18" hidden="0" customWidth="1"/>
    <x:col min="7" max="7" width="16" hidden="0" customWidth="1"/>
    <x:col min="8" max="8" width="40" hidden="0" customWidth="1"/>
  </x:cols>
  <x:sheetData>
    <x:row r="1">
      <x:c r="A1" s="5" t="str">
        <x:v>Next-Dollar Allocation View</x:v>
      </x:c>
      <x:c r="B1" s="5"/>
      <x:c r="C1" s="5"/>
      <x:c r="D1" s="5"/>
      <x:c r="E1" s="5"/>
      <x:c r="F1" s="5"/>
      <x:c r="G1" s="5"/>
      <x:c r="H1" s="5"/>
    </x:row>
    <x:row r="2">
      <x:c r="A2" s="5"/>
      <x:c r="B2" s="5"/>
      <x:c r="C2" s="5"/>
      <x:c r="D2" s="5"/>
      <x:c r="E2" s="5"/>
      <x:c r="F2" s="5"/>
      <x:c r="G2" s="5"/>
      <x:c r="H2" s="5"/>
    </x:row>
    <x:row r="4">
      <x:c r="A4" s="32" t="str">
        <x:v>Channel</x:v>
      </x:c>
      <x:c r="B4" s="32" t="str">
        <x:v>Current Spend</x:v>
      </x:c>
      <x:c r="C4" s="32" t="str">
        <x:v>Current Contribution</x:v>
      </x:c>
      <x:c r="D4" s="32" t="str">
        <x:v>Best Positive Tranche Contribution</x:v>
      </x:c>
      <x:c r="E4" s="32" t="str">
        <x:v>Suggested Next Step</x:v>
      </x:c>
      <x:c r="F4" s="32" t="str">
        <x:v>Headroom vs Max</x:v>
      </x:c>
      <x:c r="G4" s="32" t="str">
        <x:v>Cash Headroom</x:v>
      </x:c>
      <x:c r="H4" s="32" t="str">
        <x:v>Decision Note</x:v>
      </x:c>
    </x:row>
    <x:row r="5">
      <x:c r="A5" s="15" t="str">
        <x:f>Inputs!A5</x:f>
        <x:v>Google Search</x:v>
      </x:c>
      <x:c r="B5" s="48" t="n">
        <x:f>Inputs!B5</x:f>
        <x:v>50000</x:v>
      </x:c>
      <x:c r="C5" s="48" t="n">
        <x:f>'Channel Model'!I5</x:f>
        <x:v>24250</x:v>
      </x:c>
      <x:c r="D5" s="48" t="n">
        <x:f>MAX('Marginal Tranches'!H5:H8)</x:f>
        <x:v>2375.000000000002</x:v>
      </x:c>
      <x:c r="E5" s="48" t="n">
        <x:f>IF(D5&gt;0,Inputs!G5,0)</x:f>
        <x:v>10000</x:v>
      </x:c>
      <x:c r="F5" s="48" t="n">
        <x:f>MAX(0,Inputs!F5-Inputs!B5)</x:f>
        <x:v>40000</x:v>
      </x:c>
      <x:c r="G5" s="48" t="n">
        <x:f>MAX(0,Inputs!H5-Inputs!B5)</x:f>
        <x:v>30000</x:v>
      </x:c>
      <x:c r="H5" s="15" t="str">
        <x:f>IF(AND(D5&gt;0,F5&gt;0,G5&gt;0),"Candidate for incremental spend","Hold / investigate marginal economics")</x:f>
        <x:v>Candidate for incremental spend</x:v>
      </x:c>
    </x:row>
    <x:row r="6">
      <x:c r="A6" s="15" t="str">
        <x:f>Inputs!A6</x:f>
        <x:v>Meta</x:v>
      </x:c>
      <x:c r="B6" s="48" t="n">
        <x:f>Inputs!B6</x:f>
        <x:v>70000</x:v>
      </x:c>
      <x:c r="C6" s="48" t="n">
        <x:f>'Channel Model'!I6</x:f>
        <x:v>24710.000000000015</x:v>
      </x:c>
      <x:c r="D6" s="48" t="n">
        <x:f>MAX('Marginal Tranches'!H9:H12)</x:f>
        <x:v>2628.000000000002</x:v>
      </x:c>
      <x:c r="E6" s="48" t="n">
        <x:f>IF(D6&gt;0,Inputs!G6,0)</x:f>
        <x:v>15000</x:v>
      </x:c>
      <x:c r="F6" s="48" t="n">
        <x:f>MAX(0,Inputs!F6-Inputs!B6)</x:f>
        <x:v>60000</x:v>
      </x:c>
      <x:c r="G6" s="48" t="n">
        <x:f>MAX(0,Inputs!H6-Inputs!B6)</x:f>
        <x:v>50000</x:v>
      </x:c>
      <x:c r="H6" s="15" t="str">
        <x:f>IF(AND(D6&gt;0,F6&gt;0,G6&gt;0),"Candidate for incremental spend","Hold / investigate marginal economics")</x:f>
        <x:v>Candidate for incremental spend</x:v>
      </x:c>
    </x:row>
    <x:row r="7">
      <x:c r="A7" s="15" t="str">
        <x:f>Inputs!A7</x:f>
        <x:v>TikTok</x:v>
      </x:c>
      <x:c r="B7" s="48" t="n">
        <x:f>Inputs!B7</x:f>
        <x:v>25000</x:v>
      </x:c>
      <x:c r="C7" s="48" t="n">
        <x:f>'Channel Model'!I7</x:f>
        <x:v>12537.5</x:v>
      </x:c>
      <x:c r="D7" s="48" t="n">
        <x:f>MAX('Marginal Tranches'!H13:H16)</x:f>
        <x:v>3282.500000000002</x:v>
      </x:c>
      <x:c r="E7" s="48" t="n">
        <x:f>IF(D7&gt;0,Inputs!G7,0)</x:f>
        <x:v>10000</x:v>
      </x:c>
      <x:c r="F7" s="48" t="n">
        <x:f>MAX(0,Inputs!F7-Inputs!B7)</x:f>
        <x:v>35000</x:v>
      </x:c>
      <x:c r="G7" s="48" t="n">
        <x:f>MAX(0,Inputs!H7-Inputs!B7)</x:f>
        <x:v>25000</x:v>
      </x:c>
      <x:c r="H7" s="15" t="str">
        <x:f>IF(AND(D7&gt;0,F7&gt;0,G7&gt;0),"Candidate for incremental spend","Hold / investigate marginal economics")</x:f>
        <x:v>Candidate for incremental spend</x:v>
      </x:c>
    </x:row>
    <x:row r="8">
      <x:c r="A8" s="15" t="str">
        <x:f>Inputs!A8</x:f>
        <x:v>YouTube</x:v>
      </x:c>
      <x:c r="B8" s="48" t="n">
        <x:f>Inputs!B8</x:f>
        <x:v>20000</x:v>
      </x:c>
      <x:c r="C8" s="48" t="n">
        <x:f>'Channel Model'!I8</x:f>
        <x:v>6125.000000000004</x:v>
      </x:c>
      <x:c r="D8" s="48" t="n">
        <x:f>MAX('Marginal Tranches'!H17:H20)</x:f>
        <x:v>2540.000000000002</x:v>
      </x:c>
      <x:c r="E8" s="48" t="n">
        <x:f>IF(D8&gt;0,Inputs!G8,0)</x:f>
        <x:v>10000</x:v>
      </x:c>
      <x:c r="F8" s="48" t="n">
        <x:f>MAX(0,Inputs!F8-Inputs!B8)</x:f>
        <x:v>30000</x:v>
      </x:c>
      <x:c r="G8" s="48" t="n">
        <x:f>MAX(0,Inputs!H8-Inputs!B8)</x:f>
        <x:v>25000</x:v>
      </x:c>
      <x:c r="H8" s="15" t="str">
        <x:f>IF(AND(D8&gt;0,F8&gt;0,G8&gt;0),"Candidate for incremental spend","Hold / investigate marginal economics")</x:f>
        <x:v>Candidate for incremental spend</x:v>
      </x:c>
    </x:row>
    <x:row r="9">
      <x:c r="A9" s="15" t="str">
        <x:f>Inputs!A9</x:f>
        <x:v>Retail Media</x:v>
      </x:c>
      <x:c r="B9" s="48" t="n">
        <x:f>Inputs!B9</x:f>
        <x:v>30000</x:v>
      </x:c>
      <x:c r="C9" s="48" t="n">
        <x:f>'Channel Model'!I9</x:f>
        <x:v>8880</x:v>
      </x:c>
      <x:c r="D9" s="48" t="n">
        <x:f>MAX('Marginal Tranches'!H21:H24)</x:f>
        <x:v>1664</x:v>
      </x:c>
      <x:c r="E9" s="48" t="n">
        <x:f>IF(D9&gt;0,Inputs!G9,0)</x:f>
        <x:v>10000</x:v>
      </x:c>
      <x:c r="F9" s="48" t="n">
        <x:f>MAX(0,Inputs!F9-Inputs!B9)</x:f>
        <x:v>40000</x:v>
      </x:c>
      <x:c r="G9" s="48" t="n">
        <x:f>MAX(0,Inputs!H9-Inputs!B9)</x:f>
        <x:v>35000</x:v>
      </x:c>
      <x:c r="H9" s="15" t="str">
        <x:f>IF(AND(D9&gt;0,F9&gt;0,G9&gt;0),"Candidate for incremental spend","Hold / investigate marginal economics")</x:f>
        <x:v>Candidate for incremental spend</x:v>
      </x:c>
    </x:row>
  </x:sheetData>
  <x:mergeCells>
    <x:mergeCell ref="A1:H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0" hidden="0" customWidth="1"/>
  </x:cols>
  <x:sheetData>
    <x:row r="1">
      <x:c r="A1" s="5" t="str">
        <x:v>Paid Media Budget Dashboard</x:v>
      </x:c>
      <x:c r="B1" s="5"/>
      <x:c r="C1" s="5"/>
      <x:c r="D1" s="5"/>
      <x:c r="E1" s="5"/>
      <x:c r="F1" s="5"/>
      <x:c r="G1" s="5"/>
      <x:c r="H1" s="5"/>
    </x:row>
    <x:row r="2">
      <x:c r="A2" s="5"/>
      <x:c r="B2" s="5"/>
      <x:c r="C2" s="5"/>
      <x:c r="D2" s="5"/>
      <x:c r="E2" s="5"/>
      <x:c r="F2" s="5"/>
      <x:c r="G2" s="5"/>
      <x:c r="H2" s="5"/>
    </x:row>
    <x:row r="4">
      <x:c r="A4" s="21" t="str">
        <x:v>KPI</x:v>
      </x:c>
      <x:c r="B4" s="21" t="str">
        <x:v>Value</x:v>
      </x:c>
    </x:row>
    <x:row r="5">
      <x:c r="A5" t="str">
        <x:v>Total Current Spend</x:v>
      </x:c>
      <x:c r="B5" s="38" t="n">
        <x:f>SUM(Inputs!B5:B9)</x:f>
        <x:v>195000</x:v>
      </x:c>
    </x:row>
    <x:row r="6">
      <x:c r="A6" t="str">
        <x:v>Total Attributed Revenue</x:v>
      </x:c>
      <x:c r="B6" s="38" t="n">
        <x:f>SUM(Inputs!C5:C9)</x:f>
        <x:v>595000</x:v>
      </x:c>
    </x:row>
    <x:row r="7">
      <x:c r="A7" t="str">
        <x:v>Total Incremental Revenue</x:v>
      </x:c>
      <x:c r="B7" s="38" t="n">
        <x:f>SUM('Channel Model'!F5:F9)</x:f>
        <x:v>503950</x:v>
      </x:c>
    </x:row>
    <x:row r="8">
      <x:c r="A8" t="str">
        <x:v>Total Contribution After Ads</x:v>
      </x:c>
      <x:c r="B8" s="38" t="n">
        <x:f>SUM('Channel Model'!I5:I9)</x:f>
        <x:v>76502.50000000001</x:v>
      </x:c>
    </x:row>
    <x:row r="9">
      <x:c r="A9" t="str">
        <x:v>Channels with Positive Next Tranche</x:v>
      </x:c>
      <x:c r="B9" t="n">
        <x:f>COUNTIF(Allocation!H5:H9,"Candidate for incremental spend")</x:f>
        <x:v>5</x:v>
      </x:c>
    </x:row>
  </x:sheetData>
  <x:mergeCells>
    <x:mergeCell ref="A1:H2"/>
  </x:mergeCells>
  <x:pageMargins left="0.7" right="0.7" top="0.75" bottom="0.75" header="0.3" footer="0.3"/>
  <x:drawing xmlns:r="http://schemas.openxmlformats.org/officeDocument/2006/relationships" r:id="R7452e5d2fdb0480a"/>
</x:worksheet>
</file>